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360" windowWidth="20235" windowHeight="9585"/>
  </bookViews>
  <sheets>
    <sheet name="横 " sheetId="1" r:id="rId1"/>
  </sheets>
  <definedNames>
    <definedName name="_xlnm.Print_Area" localSheetId="0">'横 '!$G$2:$AD$38</definedName>
  </definedNames>
  <calcPr calcId="145621"/>
</workbook>
</file>

<file path=xl/calcChain.xml><?xml version="1.0" encoding="utf-8"?>
<calcChain xmlns="http://schemas.openxmlformats.org/spreadsheetml/2006/main">
  <c r="V9" i="1" l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8" i="1"/>
  <c r="I8" i="1"/>
  <c r="I9" i="1" l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H38" i="1" l="1"/>
  <c r="G38" i="1"/>
  <c r="AB37" i="1"/>
  <c r="H37" i="1"/>
  <c r="G37" i="1"/>
  <c r="AB36" i="1"/>
  <c r="H36" i="1"/>
  <c r="G36" i="1"/>
  <c r="H35" i="1"/>
  <c r="G35" i="1"/>
  <c r="H34" i="1"/>
  <c r="G34" i="1"/>
  <c r="AB33" i="1"/>
  <c r="AA33" i="1"/>
  <c r="Y33" i="1"/>
  <c r="H33" i="1"/>
  <c r="G33" i="1"/>
  <c r="AB32" i="1"/>
  <c r="AA32" i="1"/>
  <c r="Y32" i="1"/>
  <c r="H32" i="1"/>
  <c r="G32" i="1"/>
  <c r="AB31" i="1"/>
  <c r="AA31" i="1"/>
  <c r="Y31" i="1"/>
  <c r="H31" i="1"/>
  <c r="G31" i="1"/>
  <c r="AB30" i="1"/>
  <c r="AA30" i="1"/>
  <c r="Y30" i="1"/>
  <c r="H30" i="1"/>
  <c r="G30" i="1"/>
  <c r="AB29" i="1"/>
  <c r="AA29" i="1"/>
  <c r="Y29" i="1"/>
  <c r="H29" i="1"/>
  <c r="G29" i="1"/>
  <c r="AB28" i="1"/>
  <c r="AA28" i="1"/>
  <c r="Y28" i="1"/>
  <c r="H28" i="1"/>
  <c r="G28" i="1"/>
  <c r="AB27" i="1"/>
  <c r="AA27" i="1"/>
  <c r="Y27" i="1"/>
  <c r="H27" i="1"/>
  <c r="G27" i="1"/>
  <c r="H26" i="1"/>
  <c r="G26" i="1"/>
  <c r="H25" i="1"/>
  <c r="G25" i="1"/>
  <c r="H24" i="1"/>
  <c r="G24" i="1"/>
  <c r="H23" i="1"/>
  <c r="G23" i="1"/>
  <c r="AB22" i="1"/>
  <c r="AA22" i="1"/>
  <c r="Y22" i="1"/>
  <c r="H22" i="1"/>
  <c r="G22" i="1"/>
  <c r="AB21" i="1"/>
  <c r="AA21" i="1"/>
  <c r="Y21" i="1"/>
  <c r="H21" i="1"/>
  <c r="G21" i="1"/>
  <c r="AB20" i="1"/>
  <c r="AA20" i="1"/>
  <c r="Y20" i="1"/>
  <c r="H20" i="1"/>
  <c r="G20" i="1"/>
  <c r="AB19" i="1"/>
  <c r="AA19" i="1"/>
  <c r="Y19" i="1"/>
  <c r="H19" i="1"/>
  <c r="G19" i="1"/>
  <c r="AB18" i="1"/>
  <c r="AA18" i="1"/>
  <c r="Y18" i="1"/>
  <c r="H18" i="1"/>
  <c r="G18" i="1"/>
  <c r="AB17" i="1"/>
  <c r="AA17" i="1"/>
  <c r="Y17" i="1"/>
  <c r="H17" i="1"/>
  <c r="G17" i="1"/>
  <c r="AB16" i="1"/>
  <c r="AA16" i="1"/>
  <c r="Y16" i="1"/>
  <c r="H16" i="1"/>
  <c r="G16" i="1"/>
  <c r="H15" i="1"/>
  <c r="G15" i="1"/>
  <c r="H14" i="1"/>
  <c r="G14" i="1"/>
  <c r="H13" i="1"/>
  <c r="G13" i="1"/>
  <c r="H12" i="1"/>
  <c r="G12" i="1"/>
  <c r="AB11" i="1"/>
  <c r="AA11" i="1"/>
  <c r="Y11" i="1"/>
  <c r="H11" i="1"/>
  <c r="G11" i="1"/>
  <c r="AB10" i="1"/>
  <c r="AA10" i="1"/>
  <c r="Y10" i="1"/>
  <c r="H10" i="1"/>
  <c r="G10" i="1"/>
  <c r="AB9" i="1"/>
  <c r="AA9" i="1"/>
  <c r="Y9" i="1"/>
  <c r="H9" i="1"/>
  <c r="G9" i="1"/>
  <c r="AB8" i="1"/>
  <c r="AA8" i="1"/>
  <c r="Y8" i="1"/>
  <c r="H8" i="1"/>
  <c r="G8" i="1"/>
  <c r="AB7" i="1"/>
  <c r="AA7" i="1"/>
  <c r="Y7" i="1"/>
  <c r="AB6" i="1"/>
  <c r="AA6" i="1"/>
  <c r="Y6" i="1"/>
  <c r="AB5" i="1"/>
  <c r="AA5" i="1"/>
  <c r="Y5" i="1"/>
  <c r="G4" i="1"/>
  <c r="G2" i="1"/>
  <c r="AB12" i="1" l="1"/>
  <c r="Y34" i="1"/>
  <c r="Y23" i="1"/>
  <c r="AB34" i="1"/>
  <c r="AD34" i="1" s="1"/>
  <c r="Y12" i="1"/>
  <c r="AB23" i="1"/>
  <c r="AD17" i="1" l="1"/>
  <c r="AD23" i="1"/>
  <c r="AD21" i="1"/>
  <c r="AD12" i="1"/>
  <c r="AB38" i="1" l="1"/>
</calcChain>
</file>

<file path=xl/sharedStrings.xml><?xml version="1.0" encoding="utf-8"?>
<sst xmlns="http://schemas.openxmlformats.org/spreadsheetml/2006/main" count="133" uniqueCount="102">
  <si>
    <t>校名</t>
    <rPh sb="0" eb="2">
      <t>コウメイ</t>
    </rPh>
    <phoneticPr fontId="1"/>
  </si>
  <si>
    <t>id</t>
    <phoneticPr fontId="1"/>
  </si>
  <si>
    <t>品種</t>
    <rPh sb="0" eb="2">
      <t>ヒンシュ</t>
    </rPh>
    <phoneticPr fontId="1"/>
  </si>
  <si>
    <t>年</t>
    <rPh sb="0" eb="1">
      <t>ネン</t>
    </rPh>
    <phoneticPr fontId="1"/>
  </si>
  <si>
    <t>学校給食 パン・米飯　注文表</t>
    <rPh sb="0" eb="2">
      <t>ガッコウ</t>
    </rPh>
    <rPh sb="2" eb="4">
      <t>キュウショク</t>
    </rPh>
    <rPh sb="8" eb="10">
      <t>ベイハン</t>
    </rPh>
    <rPh sb="11" eb="13">
      <t>チュウモン</t>
    </rPh>
    <rPh sb="13" eb="14">
      <t>ヒョウ</t>
    </rPh>
    <phoneticPr fontId="1"/>
  </si>
  <si>
    <t>　　　　/　　　　/　　　　記</t>
    <phoneticPr fontId="1"/>
  </si>
  <si>
    <t>コッペパン</t>
  </si>
  <si>
    <t>月</t>
    <rPh sb="0" eb="1">
      <t>ツキ</t>
    </rPh>
    <phoneticPr fontId="1"/>
  </si>
  <si>
    <t>江木食品工業株式会社</t>
    <rPh sb="0" eb="2">
      <t>エギ</t>
    </rPh>
    <rPh sb="2" eb="4">
      <t>ショクヒン</t>
    </rPh>
    <rPh sb="4" eb="10">
      <t>コウギョウカブシキガイシャ</t>
    </rPh>
    <phoneticPr fontId="1"/>
  </si>
  <si>
    <t>1年</t>
    <rPh sb="1" eb="2">
      <t>ネン</t>
    </rPh>
    <phoneticPr fontId="1"/>
  </si>
  <si>
    <t>組</t>
    <rPh sb="0" eb="1">
      <t>クミ</t>
    </rPh>
    <phoneticPr fontId="1"/>
  </si>
  <si>
    <t>2年</t>
    <rPh sb="1" eb="2">
      <t>ネン</t>
    </rPh>
    <phoneticPr fontId="1"/>
  </si>
  <si>
    <t>コッペ背割り</t>
  </si>
  <si>
    <t>*ご注文は前月20日までにお願い申し上げます。</t>
    <rPh sb="2" eb="4">
      <t>チュウモン</t>
    </rPh>
    <rPh sb="5" eb="7">
      <t>ゼンゲツ</t>
    </rPh>
    <rPh sb="9" eb="10">
      <t>カ</t>
    </rPh>
    <rPh sb="14" eb="15">
      <t>ネガ</t>
    </rPh>
    <rPh sb="16" eb="17">
      <t>モウ</t>
    </rPh>
    <rPh sb="18" eb="19">
      <t>ア</t>
    </rPh>
    <phoneticPr fontId="1"/>
  </si>
  <si>
    <t>TEL：027-322-3087/FAX：027-325-6391</t>
    <phoneticPr fontId="1"/>
  </si>
  <si>
    <t>人数</t>
    <rPh sb="0" eb="2">
      <t>ニンズウ</t>
    </rPh>
    <phoneticPr fontId="1"/>
  </si>
  <si>
    <t>変更</t>
    <rPh sb="0" eb="2">
      <t>ヘンコウ</t>
    </rPh>
    <phoneticPr fontId="1"/>
  </si>
  <si>
    <t>食パン1枚</t>
  </si>
  <si>
    <t>*未包装、背割り、特殊カット、特殊メニュー、別食缶等注文のある場合は明記お願いいたします。</t>
    <rPh sb="1" eb="4">
      <t>ミホウソウ</t>
    </rPh>
    <rPh sb="5" eb="7">
      <t>セワ</t>
    </rPh>
    <rPh sb="9" eb="11">
      <t>トクシュ</t>
    </rPh>
    <rPh sb="15" eb="17">
      <t>トクシュ</t>
    </rPh>
    <rPh sb="22" eb="23">
      <t>ベツ</t>
    </rPh>
    <rPh sb="23" eb="26">
      <t>ショッカンナド</t>
    </rPh>
    <rPh sb="26" eb="28">
      <t>チュウモン</t>
    </rPh>
    <rPh sb="31" eb="33">
      <t>バアイ</t>
    </rPh>
    <rPh sb="34" eb="36">
      <t>メイキ</t>
    </rPh>
    <rPh sb="37" eb="38">
      <t>ネガ</t>
    </rPh>
    <phoneticPr fontId="1"/>
  </si>
  <si>
    <t>食パン2枚</t>
  </si>
  <si>
    <t>日</t>
    <rPh sb="0" eb="1">
      <t>ヒ</t>
    </rPh>
    <phoneticPr fontId="1"/>
  </si>
  <si>
    <t>曜</t>
    <rPh sb="0" eb="1">
      <t>ヨウ</t>
    </rPh>
    <phoneticPr fontId="1"/>
  </si>
  <si>
    <t>メニュー　米飯</t>
    <rPh sb="5" eb="7">
      <t>ベイハン</t>
    </rPh>
    <phoneticPr fontId="1"/>
  </si>
  <si>
    <t>総数</t>
    <rPh sb="0" eb="2">
      <t>ソウスウ</t>
    </rPh>
    <phoneticPr fontId="1"/>
  </si>
  <si>
    <t>自由記述欄</t>
    <rPh sb="0" eb="5">
      <t>ジユウキジュツラン</t>
    </rPh>
    <phoneticPr fontId="1"/>
  </si>
  <si>
    <t>　　　　　パン</t>
    <phoneticPr fontId="1"/>
  </si>
  <si>
    <t>丸パン</t>
  </si>
  <si>
    <t>丸パン横切り</t>
  </si>
  <si>
    <t>ツイストパン</t>
  </si>
  <si>
    <t>パーカーハウス</t>
  </si>
  <si>
    <t>低計</t>
    <rPh sb="0" eb="1">
      <t>テイ</t>
    </rPh>
    <rPh sb="1" eb="2">
      <t>ケイ</t>
    </rPh>
    <phoneticPr fontId="1"/>
  </si>
  <si>
    <t>パンプキン</t>
  </si>
  <si>
    <t>計</t>
    <rPh sb="0" eb="1">
      <t>ケイ</t>
    </rPh>
    <phoneticPr fontId="1"/>
  </si>
  <si>
    <t>キャロット</t>
  </si>
  <si>
    <t>ほうれん草</t>
  </si>
  <si>
    <t>3年</t>
    <rPh sb="1" eb="2">
      <t>ネン</t>
    </rPh>
    <phoneticPr fontId="1"/>
  </si>
  <si>
    <t>4年</t>
    <rPh sb="1" eb="2">
      <t>ネン</t>
    </rPh>
    <phoneticPr fontId="1"/>
  </si>
  <si>
    <t>チーズ練り込み</t>
  </si>
  <si>
    <t>黒パン</t>
  </si>
  <si>
    <t>黒食パン</t>
  </si>
  <si>
    <t>はちみつぱん</t>
  </si>
  <si>
    <t>1-3年</t>
    <rPh sb="3" eb="4">
      <t>ネン</t>
    </rPh>
    <phoneticPr fontId="1"/>
  </si>
  <si>
    <t>ぶどうぱん</t>
  </si>
  <si>
    <t>パインパン</t>
  </si>
  <si>
    <t>4-6年</t>
    <rPh sb="3" eb="4">
      <t>ネン</t>
    </rPh>
    <phoneticPr fontId="1"/>
  </si>
  <si>
    <t>アップルパン</t>
  </si>
  <si>
    <t>ロールパン</t>
  </si>
  <si>
    <t>中計</t>
    <rPh sb="0" eb="1">
      <t>チュウ</t>
    </rPh>
    <rPh sb="1" eb="2">
      <t>ケイ</t>
    </rPh>
    <phoneticPr fontId="1"/>
  </si>
  <si>
    <t>　</t>
    <phoneticPr fontId="1"/>
  </si>
  <si>
    <t>ツイストロール</t>
  </si>
  <si>
    <t>ソフトフランス</t>
  </si>
  <si>
    <t>クロワッサン</t>
  </si>
  <si>
    <t>5年</t>
    <rPh sb="1" eb="2">
      <t>ネン</t>
    </rPh>
    <phoneticPr fontId="1"/>
  </si>
  <si>
    <t>6年</t>
    <rPh sb="1" eb="2">
      <t>ネン</t>
    </rPh>
    <phoneticPr fontId="1"/>
  </si>
  <si>
    <t>ミニクロワッサン</t>
  </si>
  <si>
    <t>デニッシュ</t>
  </si>
  <si>
    <t>バターロール</t>
  </si>
  <si>
    <t>メロンパン</t>
  </si>
  <si>
    <t>バンズパン</t>
  </si>
  <si>
    <t>チーズ包み</t>
  </si>
  <si>
    <t>焼きカレー</t>
  </si>
  <si>
    <t>チョコチップ</t>
  </si>
  <si>
    <t>高計</t>
    <rPh sb="0" eb="1">
      <t>コウ</t>
    </rPh>
    <rPh sb="1" eb="2">
      <t>ケイ</t>
    </rPh>
    <phoneticPr fontId="1"/>
  </si>
  <si>
    <t>　</t>
    <phoneticPr fontId="1"/>
  </si>
  <si>
    <t>ライ麦</t>
  </si>
  <si>
    <t>ミルク</t>
  </si>
  <si>
    <t>ココア</t>
  </si>
  <si>
    <t>特別</t>
    <rPh sb="0" eb="2">
      <t>トクベツ</t>
    </rPh>
    <phoneticPr fontId="1"/>
  </si>
  <si>
    <t>胚芽</t>
  </si>
  <si>
    <t>職員</t>
    <rPh sb="0" eb="2">
      <t>ショクイン</t>
    </rPh>
    <phoneticPr fontId="1"/>
  </si>
  <si>
    <t>ぐんまる</t>
  </si>
  <si>
    <t>総計</t>
    <rPh sb="0" eb="2">
      <t>ソウケイ</t>
    </rPh>
    <phoneticPr fontId="1"/>
  </si>
  <si>
    <t>ピストレ</t>
  </si>
  <si>
    <t>こめっこ</t>
  </si>
  <si>
    <t>こめっこ背割り</t>
  </si>
  <si>
    <t>ブランコッペ</t>
    <phoneticPr fontId="1"/>
  </si>
  <si>
    <t>白飯</t>
    <rPh sb="0" eb="2">
      <t>シロメシ</t>
    </rPh>
    <phoneticPr fontId="1"/>
  </si>
  <si>
    <t>アルファー化赤飯</t>
    <rPh sb="5" eb="6">
      <t>カ</t>
    </rPh>
    <rPh sb="6" eb="8">
      <t>セキハン</t>
    </rPh>
    <phoneticPr fontId="1"/>
  </si>
  <si>
    <t>白麦ごはん</t>
    <rPh sb="0" eb="1">
      <t>シロ</t>
    </rPh>
    <rPh sb="1" eb="2">
      <t>ムギ</t>
    </rPh>
    <phoneticPr fontId="1"/>
  </si>
  <si>
    <t>押し麦ご飯</t>
    <rPh sb="0" eb="1">
      <t>オ</t>
    </rPh>
    <rPh sb="2" eb="3">
      <t>ムギ</t>
    </rPh>
    <rPh sb="4" eb="5">
      <t>ハン</t>
    </rPh>
    <phoneticPr fontId="1"/>
  </si>
  <si>
    <t>無圧ペン麦ごはん</t>
    <rPh sb="0" eb="2">
      <t>ムアツ</t>
    </rPh>
    <rPh sb="4" eb="5">
      <t>ムギ</t>
    </rPh>
    <phoneticPr fontId="1"/>
  </si>
  <si>
    <t>さくらご飯</t>
    <rPh sb="4" eb="5">
      <t>ハン</t>
    </rPh>
    <phoneticPr fontId="1"/>
  </si>
  <si>
    <t>塩ライス</t>
    <rPh sb="0" eb="1">
      <t>シオ</t>
    </rPh>
    <phoneticPr fontId="1"/>
  </si>
  <si>
    <t>黒米ご飯</t>
    <rPh sb="0" eb="2">
      <t>クロマイ</t>
    </rPh>
    <rPh sb="3" eb="4">
      <t>ハン</t>
    </rPh>
    <phoneticPr fontId="1"/>
  </si>
  <si>
    <t>わかめご飯</t>
    <rPh sb="4" eb="5">
      <t>ハン</t>
    </rPh>
    <phoneticPr fontId="1"/>
  </si>
  <si>
    <t>菜飯</t>
    <rPh sb="0" eb="1">
      <t>ナ</t>
    </rPh>
    <rPh sb="1" eb="2">
      <t>メシ</t>
    </rPh>
    <phoneticPr fontId="1"/>
  </si>
  <si>
    <t>す飯</t>
    <rPh sb="1" eb="2">
      <t>メシ</t>
    </rPh>
    <phoneticPr fontId="1"/>
  </si>
  <si>
    <t>ちらし寿司</t>
    <rPh sb="3" eb="5">
      <t>ズシ</t>
    </rPh>
    <phoneticPr fontId="1"/>
  </si>
  <si>
    <t>ゆかりご飯</t>
    <rPh sb="4" eb="5">
      <t>ハン</t>
    </rPh>
    <phoneticPr fontId="1"/>
  </si>
  <si>
    <t>カレーピラフ</t>
    <phoneticPr fontId="1"/>
  </si>
  <si>
    <t>たけのこご飯</t>
    <rPh sb="5" eb="6">
      <t>ハン</t>
    </rPh>
    <phoneticPr fontId="1"/>
  </si>
  <si>
    <t>栗ご飯</t>
    <rPh sb="0" eb="1">
      <t>クリ</t>
    </rPh>
    <rPh sb="2" eb="3">
      <t>ハン</t>
    </rPh>
    <phoneticPr fontId="1"/>
  </si>
  <si>
    <t>発芽玄米ごはん</t>
    <rPh sb="0" eb="4">
      <t>ハツガゲンマイ</t>
    </rPh>
    <phoneticPr fontId="1"/>
  </si>
  <si>
    <t>上州かみなりご飯</t>
    <rPh sb="0" eb="2">
      <t>ジョウシュウ</t>
    </rPh>
    <rPh sb="7" eb="8">
      <t>ハン</t>
    </rPh>
    <phoneticPr fontId="1"/>
  </si>
  <si>
    <t>白おこわ</t>
    <rPh sb="0" eb="1">
      <t>シロ</t>
    </rPh>
    <phoneticPr fontId="1"/>
  </si>
  <si>
    <t>栗おこわ</t>
    <rPh sb="0" eb="1">
      <t>クリ</t>
    </rPh>
    <phoneticPr fontId="1"/>
  </si>
  <si>
    <t>山菜おこわ</t>
    <rPh sb="0" eb="2">
      <t>サンサイ</t>
    </rPh>
    <phoneticPr fontId="1"/>
  </si>
  <si>
    <t>日</t>
    <rPh sb="0" eb="1">
      <t>ヒ</t>
    </rPh>
    <phoneticPr fontId="1"/>
  </si>
  <si>
    <t>ID</t>
    <phoneticPr fontId="1"/>
  </si>
  <si>
    <t>特殊加工包装</t>
    <rPh sb="0" eb="2">
      <t>トクシュ</t>
    </rPh>
    <rPh sb="2" eb="4">
      <t>カコウ</t>
    </rPh>
    <rPh sb="4" eb="6">
      <t>ホウソウ</t>
    </rPh>
    <phoneticPr fontId="1"/>
  </si>
  <si>
    <t>*注文のない日は、「なし」、もしくは斜線等で表示を入れてください。</t>
    <rPh sb="1" eb="3">
      <t>チュウモン</t>
    </rPh>
    <rPh sb="6" eb="7">
      <t>ヒ</t>
    </rPh>
    <rPh sb="18" eb="20">
      <t>シャセン</t>
    </rPh>
    <rPh sb="20" eb="21">
      <t>トウ</t>
    </rPh>
    <rPh sb="22" eb="24">
      <t>ヒョウジ</t>
    </rPh>
    <rPh sb="25" eb="26">
      <t>イ</t>
    </rPh>
    <phoneticPr fontId="1"/>
  </si>
  <si>
    <t>-なし-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</si>
</sst>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_ "/>
    <numFmt numFmtId="177" formatCode="dd"/>
    <numFmt numFmtId="178" formatCode="aaa"/>
  </numFmts>
  <fonts count="1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P教科書体"/>
      <family val="1"/>
      <charset val="128"/>
    </font>
    <font>
      <b/>
      <sz val="11"/>
      <color theme="1"/>
      <name val="ＭＳ Ｐゴシック"/>
      <family val="3"/>
      <charset val="128"/>
      <scheme val="minor"/>
    </font>
    <font>
      <b/>
      <u/>
      <sz val="14"/>
      <color theme="1"/>
      <name val="HGP教科書体"/>
      <family val="1"/>
      <charset val="128"/>
    </font>
    <font>
      <b/>
      <sz val="18"/>
      <color theme="1"/>
      <name val="HGP教科書体"/>
      <family val="1"/>
      <charset val="128"/>
    </font>
    <font>
      <u/>
      <sz val="9"/>
      <color theme="1"/>
      <name val="HGP教科書体"/>
      <family val="1"/>
      <charset val="128"/>
    </font>
    <font>
      <b/>
      <sz val="11"/>
      <color theme="1"/>
      <name val="HGP教科書体"/>
      <family val="1"/>
      <charset val="128"/>
    </font>
    <font>
      <sz val="10"/>
      <color theme="1"/>
      <name val="HGP教科書体"/>
      <family val="1"/>
      <charset val="128"/>
    </font>
    <font>
      <b/>
      <sz val="9"/>
      <color theme="1"/>
      <name val="HGP教科書体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0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auto="1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medium">
        <color indexed="64"/>
      </right>
      <top/>
      <bottom style="hair">
        <color auto="1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/>
      <bottom style="hair">
        <color auto="1"/>
      </bottom>
      <diagonal/>
    </border>
    <border>
      <left style="medium">
        <color indexed="64"/>
      </left>
      <right style="medium">
        <color indexed="64"/>
      </right>
      <top/>
      <bottom style="hair">
        <color auto="1"/>
      </bottom>
      <diagonal/>
    </border>
    <border>
      <left style="thin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 diagonalDown="1">
      <left/>
      <right/>
      <top/>
      <bottom/>
      <diagonal style="thin">
        <color indexed="64"/>
      </diagonal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auto="1"/>
      </bottom>
      <diagonal/>
    </border>
    <border>
      <left style="hair">
        <color indexed="64"/>
      </left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 style="hair">
        <color indexed="64"/>
      </right>
      <top style="hair">
        <color auto="1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auto="1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thin">
        <color auto="1"/>
      </right>
      <top/>
      <bottom style="medium">
        <color indexed="64"/>
      </bottom>
      <diagonal/>
    </border>
    <border>
      <left style="hair">
        <color indexed="64"/>
      </left>
      <right style="hair">
        <color auto="1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</borders>
  <cellStyleXfs count="3">
    <xf numFmtId="0" fontId="0" fillId="0" borderId="0">
      <alignment vertical="center"/>
    </xf>
    <xf numFmtId="38" fontId="10" fillId="0" borderId="0" applyFont="0" applyFill="0" applyBorder="0" applyAlignment="0" applyProtection="0">
      <alignment vertical="center"/>
    </xf>
    <xf numFmtId="0" fontId="10" fillId="0" borderId="0">
      <alignment vertical="center"/>
    </xf>
  </cellStyleXfs>
  <cellXfs count="140">
    <xf numFmtId="0" fontId="0" fillId="0" borderId="0" xfId="0">
      <alignment vertical="center"/>
    </xf>
    <xf numFmtId="0" fontId="0" fillId="0" borderId="1" xfId="0" applyBorder="1" applyAlignment="1">
      <alignment horizontal="right" vertical="center" shrinkToFit="1"/>
    </xf>
    <xf numFmtId="0" fontId="0" fillId="0" borderId="2" xfId="0" applyBorder="1">
      <alignment vertical="center"/>
    </xf>
    <xf numFmtId="0" fontId="0" fillId="0" borderId="0" xfId="0" applyBorder="1">
      <alignment vertical="center"/>
    </xf>
    <xf numFmtId="0" fontId="2" fillId="0" borderId="0" xfId="0" applyFo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5" xfId="0" applyBorder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0" fillId="0" borderId="7" xfId="0" applyBorder="1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right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0" fillId="0" borderId="13" xfId="0" applyBorder="1">
      <alignment vertical="center"/>
    </xf>
    <xf numFmtId="0" fontId="2" fillId="0" borderId="14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right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2" fillId="0" borderId="21" xfId="0" applyFont="1" applyBorder="1">
      <alignment vertical="center"/>
    </xf>
    <xf numFmtId="0" fontId="2" fillId="0" borderId="22" xfId="0" applyFont="1" applyBorder="1">
      <alignment vertical="center"/>
    </xf>
    <xf numFmtId="0" fontId="2" fillId="0" borderId="23" xfId="0" applyFont="1" applyBorder="1" applyAlignment="1">
      <alignment horizontal="center" vertical="center"/>
    </xf>
    <xf numFmtId="0" fontId="2" fillId="0" borderId="6" xfId="0" applyFont="1" applyBorder="1">
      <alignment vertical="center"/>
    </xf>
    <xf numFmtId="0" fontId="2" fillId="0" borderId="24" xfId="0" applyFont="1" applyBorder="1">
      <alignment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2" fillId="0" borderId="35" xfId="0" applyFont="1" applyBorder="1">
      <alignment vertical="center"/>
    </xf>
    <xf numFmtId="0" fontId="2" fillId="0" borderId="36" xfId="0" applyFont="1" applyBorder="1">
      <alignment vertical="center"/>
    </xf>
    <xf numFmtId="0" fontId="2" fillId="0" borderId="37" xfId="0" applyFont="1" applyBorder="1" applyAlignment="1">
      <alignment horizontal="center" vertical="center"/>
    </xf>
    <xf numFmtId="0" fontId="2" fillId="0" borderId="13" xfId="0" applyFont="1" applyBorder="1">
      <alignment vertical="center"/>
    </xf>
    <xf numFmtId="0" fontId="2" fillId="0" borderId="38" xfId="0" applyFont="1" applyBorder="1">
      <alignment vertical="center"/>
    </xf>
    <xf numFmtId="0" fontId="2" fillId="0" borderId="39" xfId="0" applyFont="1" applyBorder="1">
      <alignment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2" fillId="0" borderId="48" xfId="0" applyFont="1" applyBorder="1">
      <alignment vertical="center"/>
    </xf>
    <xf numFmtId="0" fontId="2" fillId="0" borderId="49" xfId="0" applyFont="1" applyBorder="1">
      <alignment vertical="center"/>
    </xf>
    <xf numFmtId="0" fontId="0" fillId="0" borderId="50" xfId="0" applyBorder="1">
      <alignment vertical="center"/>
    </xf>
    <xf numFmtId="0" fontId="0" fillId="0" borderId="51" xfId="0" applyBorder="1">
      <alignment vertical="center"/>
    </xf>
    <xf numFmtId="0" fontId="0" fillId="0" borderId="23" xfId="0" applyBorder="1">
      <alignment vertical="center"/>
    </xf>
    <xf numFmtId="177" fontId="2" fillId="0" borderId="52" xfId="0" applyNumberFormat="1" applyFont="1" applyBorder="1" applyAlignment="1">
      <alignment horizontal="center" vertical="center"/>
    </xf>
    <xf numFmtId="178" fontId="2" fillId="0" borderId="51" xfId="0" applyNumberFormat="1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 shrinkToFit="1"/>
    </xf>
    <xf numFmtId="0" fontId="2" fillId="0" borderId="53" xfId="0" applyFont="1" applyBorder="1" applyAlignment="1">
      <alignment horizontal="center" vertical="center" shrinkToFit="1"/>
    </xf>
    <xf numFmtId="0" fontId="2" fillId="0" borderId="54" xfId="0" applyFont="1" applyBorder="1" applyAlignment="1">
      <alignment horizontal="center" vertical="center" shrinkToFit="1"/>
    </xf>
    <xf numFmtId="0" fontId="0" fillId="0" borderId="55" xfId="0" applyBorder="1">
      <alignment vertical="center"/>
    </xf>
    <xf numFmtId="0" fontId="0" fillId="0" borderId="56" xfId="0" applyBorder="1">
      <alignment vertical="center"/>
    </xf>
    <xf numFmtId="0" fontId="2" fillId="0" borderId="57" xfId="0" applyFont="1" applyBorder="1" applyAlignment="1">
      <alignment horizontal="center" vertical="center" shrinkToFit="1"/>
    </xf>
    <xf numFmtId="0" fontId="2" fillId="0" borderId="15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>
      <alignment vertical="center"/>
    </xf>
    <xf numFmtId="0" fontId="2" fillId="0" borderId="58" xfId="0" applyFont="1" applyBorder="1" applyAlignment="1">
      <alignment horizontal="center" vertical="center"/>
    </xf>
    <xf numFmtId="0" fontId="2" fillId="0" borderId="25" xfId="0" applyFont="1" applyBorder="1">
      <alignment vertical="center"/>
    </xf>
    <xf numFmtId="0" fontId="2" fillId="0" borderId="59" xfId="0" applyFont="1" applyBorder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58" xfId="0" applyFont="1" applyBorder="1">
      <alignment vertical="center"/>
    </xf>
    <xf numFmtId="0" fontId="2" fillId="0" borderId="60" xfId="0" applyFont="1" applyBorder="1">
      <alignment vertical="center"/>
    </xf>
    <xf numFmtId="0" fontId="2" fillId="0" borderId="27" xfId="0" applyFont="1" applyBorder="1" applyAlignment="1">
      <alignment horizontal="center" vertical="center"/>
    </xf>
    <xf numFmtId="0" fontId="2" fillId="0" borderId="61" xfId="0" applyFont="1" applyBorder="1">
      <alignment vertical="center"/>
    </xf>
    <xf numFmtId="0" fontId="2" fillId="0" borderId="62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2" fillId="0" borderId="63" xfId="0" applyFont="1" applyBorder="1">
      <alignment vertical="center"/>
    </xf>
    <xf numFmtId="56" fontId="2" fillId="0" borderId="0" xfId="0" applyNumberFormat="1" applyFont="1">
      <alignment vertical="center"/>
    </xf>
    <xf numFmtId="0" fontId="2" fillId="0" borderId="64" xfId="0" applyFont="1" applyBorder="1">
      <alignment vertical="center"/>
    </xf>
    <xf numFmtId="0" fontId="2" fillId="0" borderId="65" xfId="0" applyFont="1" applyBorder="1">
      <alignment vertical="center"/>
    </xf>
    <xf numFmtId="0" fontId="2" fillId="0" borderId="66" xfId="0" applyFont="1" applyBorder="1" applyAlignment="1">
      <alignment horizontal="center" vertical="center"/>
    </xf>
    <xf numFmtId="0" fontId="2" fillId="0" borderId="67" xfId="0" applyFont="1" applyBorder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69" xfId="0" applyFont="1" applyBorder="1">
      <alignment vertical="center"/>
    </xf>
    <xf numFmtId="0" fontId="2" fillId="0" borderId="70" xfId="0" applyFont="1" applyBorder="1" applyAlignment="1">
      <alignment horizontal="center" vertical="center"/>
    </xf>
    <xf numFmtId="0" fontId="2" fillId="0" borderId="71" xfId="0" applyFont="1" applyBorder="1">
      <alignment vertical="center"/>
    </xf>
    <xf numFmtId="0" fontId="0" fillId="0" borderId="72" xfId="0" applyBorder="1">
      <alignment vertical="center"/>
    </xf>
    <xf numFmtId="0" fontId="0" fillId="0" borderId="73" xfId="0" applyBorder="1">
      <alignment vertical="center"/>
    </xf>
    <xf numFmtId="0" fontId="0" fillId="0" borderId="74" xfId="0" applyBorder="1">
      <alignment vertical="center"/>
    </xf>
    <xf numFmtId="177" fontId="2" fillId="0" borderId="75" xfId="0" applyNumberFormat="1" applyFont="1" applyBorder="1">
      <alignment vertical="center"/>
    </xf>
    <xf numFmtId="178" fontId="2" fillId="0" borderId="76" xfId="0" applyNumberFormat="1" applyFont="1" applyBorder="1">
      <alignment vertical="center"/>
    </xf>
    <xf numFmtId="0" fontId="2" fillId="0" borderId="77" xfId="0" applyFont="1" applyBorder="1" applyAlignment="1">
      <alignment horizontal="center" vertical="center" shrinkToFit="1"/>
    </xf>
    <xf numFmtId="0" fontId="2" fillId="0" borderId="78" xfId="0" applyFont="1" applyBorder="1" applyAlignment="1">
      <alignment horizontal="center" vertical="center"/>
    </xf>
    <xf numFmtId="0" fontId="2" fillId="0" borderId="79" xfId="0" applyFont="1" applyBorder="1">
      <alignment vertical="center"/>
    </xf>
    <xf numFmtId="0" fontId="2" fillId="0" borderId="80" xfId="0" applyFont="1" applyBorder="1">
      <alignment vertical="center"/>
    </xf>
    <xf numFmtId="0" fontId="7" fillId="0" borderId="81" xfId="0" applyFont="1" applyBorder="1" applyAlignment="1">
      <alignment horizontal="center" vertical="center"/>
    </xf>
    <xf numFmtId="0" fontId="7" fillId="0" borderId="82" xfId="0" applyFont="1" applyBorder="1" applyAlignment="1">
      <alignment horizontal="center" vertical="center"/>
    </xf>
    <xf numFmtId="0" fontId="2" fillId="0" borderId="83" xfId="0" applyFont="1" applyBorder="1" applyAlignment="1">
      <alignment horizontal="center" vertical="center" shrinkToFit="1"/>
    </xf>
    <xf numFmtId="0" fontId="9" fillId="0" borderId="84" xfId="0" applyFont="1" applyBorder="1" applyAlignment="1">
      <alignment horizontal="center" vertical="center"/>
    </xf>
    <xf numFmtId="0" fontId="9" fillId="0" borderId="85" xfId="0" applyFont="1" applyBorder="1" applyAlignment="1">
      <alignment horizontal="center" vertical="center"/>
    </xf>
    <xf numFmtId="0" fontId="9" fillId="0" borderId="86" xfId="0" applyFont="1" applyBorder="1" applyAlignment="1">
      <alignment horizontal="center" vertical="center"/>
    </xf>
    <xf numFmtId="0" fontId="9" fillId="0" borderId="87" xfId="0" applyFont="1" applyBorder="1" applyAlignment="1">
      <alignment horizontal="center" vertical="center"/>
    </xf>
    <xf numFmtId="0" fontId="9" fillId="0" borderId="88" xfId="0" applyFont="1" applyBorder="1" applyAlignment="1">
      <alignment horizontal="center" vertical="center"/>
    </xf>
    <xf numFmtId="0" fontId="2" fillId="0" borderId="89" xfId="0" applyFont="1" applyBorder="1" applyAlignment="1">
      <alignment horizontal="center" vertical="center" shrinkToFit="1"/>
    </xf>
    <xf numFmtId="0" fontId="2" fillId="0" borderId="90" xfId="0" applyFont="1" applyBorder="1" applyAlignment="1">
      <alignment horizontal="center" vertical="center" shrinkToFit="1"/>
    </xf>
    <xf numFmtId="0" fontId="2" fillId="0" borderId="91" xfId="0" applyFont="1" applyBorder="1" applyAlignment="1">
      <alignment horizontal="center" vertical="center" shrinkToFit="1"/>
    </xf>
    <xf numFmtId="0" fontId="2" fillId="0" borderId="92" xfId="0" applyFont="1" applyBorder="1" applyAlignment="1">
      <alignment horizontal="center" vertical="center" shrinkToFit="1"/>
    </xf>
    <xf numFmtId="0" fontId="2" fillId="0" borderId="93" xfId="0" applyFont="1" applyBorder="1" applyAlignment="1">
      <alignment horizontal="center" vertical="center" shrinkToFit="1"/>
    </xf>
    <xf numFmtId="0" fontId="2" fillId="0" borderId="94" xfId="0" applyFont="1" applyBorder="1">
      <alignment vertical="center"/>
    </xf>
    <xf numFmtId="0" fontId="2" fillId="0" borderId="95" xfId="0" applyFont="1" applyBorder="1">
      <alignment vertical="center"/>
    </xf>
    <xf numFmtId="0" fontId="2" fillId="0" borderId="74" xfId="0" applyFont="1" applyBorder="1" applyAlignment="1">
      <alignment horizontal="center" vertical="center"/>
    </xf>
    <xf numFmtId="0" fontId="2" fillId="0" borderId="96" xfId="0" applyFont="1" applyBorder="1">
      <alignment vertical="center"/>
    </xf>
    <xf numFmtId="0" fontId="2" fillId="0" borderId="97" xfId="0" applyFont="1" applyBorder="1">
      <alignment vertical="center"/>
    </xf>
    <xf numFmtId="0" fontId="11" fillId="0" borderId="11" xfId="0" applyFont="1" applyBorder="1" applyAlignment="1">
      <alignment horizontal="center" vertical="center"/>
    </xf>
    <xf numFmtId="176" fontId="0" fillId="0" borderId="36" xfId="0" applyNumberFormat="1" applyBorder="1">
      <alignment vertical="center"/>
    </xf>
    <xf numFmtId="0" fontId="0" fillId="0" borderId="98" xfId="0" applyBorder="1">
      <alignment vertical="center"/>
    </xf>
    <xf numFmtId="0" fontId="0" fillId="0" borderId="36" xfId="0" applyBorder="1">
      <alignment vertical="center"/>
    </xf>
    <xf numFmtId="0" fontId="0" fillId="0" borderId="13" xfId="0" applyFill="1" applyBorder="1">
      <alignment vertical="center"/>
    </xf>
    <xf numFmtId="0" fontId="0" fillId="0" borderId="99" xfId="0" applyBorder="1">
      <alignment vertical="center"/>
    </xf>
    <xf numFmtId="0" fontId="0" fillId="0" borderId="64" xfId="0" applyBorder="1">
      <alignment vertical="center"/>
    </xf>
    <xf numFmtId="0" fontId="11" fillId="0" borderId="12" xfId="0" quotePrefix="1" applyFont="1" applyBorder="1" applyAlignment="1">
      <alignment horizontal="center" vertical="center"/>
    </xf>
  </cellXfs>
  <cellStyles count="3">
    <cellStyle name="桁区切り 2" xfId="1"/>
    <cellStyle name="標準" xfId="0" builtinId="0"/>
    <cellStyle name="標準 2" xfId="2"/>
  </cellStyles>
  <dxfs count="1">
    <dxf>
      <fill>
        <patternFill>
          <bgColor theme="0" tint="-0.3499862666707357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168086</xdr:colOff>
      <xdr:row>4</xdr:row>
      <xdr:rowOff>22412</xdr:rowOff>
    </xdr:from>
    <xdr:to>
      <xdr:col>34</xdr:col>
      <xdr:colOff>291353</xdr:colOff>
      <xdr:row>7</xdr:row>
      <xdr:rowOff>201705</xdr:rowOff>
    </xdr:to>
    <xdr:sp macro="" textlink="">
      <xdr:nvSpPr>
        <xdr:cNvPr id="2" name="四角形吹き出し 1"/>
        <xdr:cNvSpPr/>
      </xdr:nvSpPr>
      <xdr:spPr>
        <a:xfrm>
          <a:off x="15733057" y="829236"/>
          <a:ext cx="806825" cy="784410"/>
        </a:xfrm>
        <a:prstGeom prst="wedgeRectCallout">
          <a:avLst>
            <a:gd name="adj1" fmla="val -59963"/>
            <a:gd name="adj2" fmla="val 6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⑤基本人数と特殊クラスの記載</a:t>
          </a:r>
        </a:p>
      </xdr:txBody>
    </xdr:sp>
    <xdr:clientData/>
  </xdr:twoCellAnchor>
  <xdr:twoCellAnchor>
    <xdr:from>
      <xdr:col>5</xdr:col>
      <xdr:colOff>163605</xdr:colOff>
      <xdr:row>0</xdr:row>
      <xdr:rowOff>62753</xdr:rowOff>
    </xdr:from>
    <xdr:to>
      <xdr:col>6</xdr:col>
      <xdr:colOff>0</xdr:colOff>
      <xdr:row>2</xdr:row>
      <xdr:rowOff>156883</xdr:rowOff>
    </xdr:to>
    <xdr:sp macro="" textlink="">
      <xdr:nvSpPr>
        <xdr:cNvPr id="3" name="四角形吹き出し 2"/>
        <xdr:cNvSpPr/>
      </xdr:nvSpPr>
      <xdr:spPr>
        <a:xfrm>
          <a:off x="2550458" y="62753"/>
          <a:ext cx="844924" cy="497542"/>
        </a:xfrm>
        <a:prstGeom prst="wedgeRectCallout">
          <a:avLst>
            <a:gd name="adj1" fmla="val -76630"/>
            <a:gd name="adj2" fmla="val -33333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①学校、年月の入力</a:t>
          </a:r>
          <a:endParaRPr kumimoji="1" lang="en-US" altLang="ja-JP" sz="1100"/>
        </a:p>
      </xdr:txBody>
    </xdr:sp>
    <xdr:clientData/>
  </xdr:twoCellAnchor>
  <xdr:twoCellAnchor>
    <xdr:from>
      <xdr:col>4</xdr:col>
      <xdr:colOff>168088</xdr:colOff>
      <xdr:row>2</xdr:row>
      <xdr:rowOff>173130</xdr:rowOff>
    </xdr:from>
    <xdr:to>
      <xdr:col>6</xdr:col>
      <xdr:colOff>0</xdr:colOff>
      <xdr:row>5</xdr:row>
      <xdr:rowOff>44824</xdr:rowOff>
    </xdr:to>
    <xdr:sp macro="" textlink="">
      <xdr:nvSpPr>
        <xdr:cNvPr id="4" name="四角形吹き出し 3"/>
        <xdr:cNvSpPr/>
      </xdr:nvSpPr>
      <xdr:spPr>
        <a:xfrm>
          <a:off x="2061882" y="576542"/>
          <a:ext cx="1333500" cy="476811"/>
        </a:xfrm>
        <a:prstGeom prst="wedgeRectCallout">
          <a:avLst>
            <a:gd name="adj1" fmla="val -22404"/>
            <a:gd name="adj2" fmla="val 80809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②メニューと特殊加工、重量の入力</a:t>
          </a:r>
        </a:p>
      </xdr:txBody>
    </xdr:sp>
    <xdr:clientData/>
  </xdr:twoCellAnchor>
  <xdr:twoCellAnchor>
    <xdr:from>
      <xdr:col>22</xdr:col>
      <xdr:colOff>1053354</xdr:colOff>
      <xdr:row>38</xdr:row>
      <xdr:rowOff>112059</xdr:rowOff>
    </xdr:from>
    <xdr:to>
      <xdr:col>25</xdr:col>
      <xdr:colOff>336176</xdr:colOff>
      <xdr:row>39</xdr:row>
      <xdr:rowOff>190500</xdr:rowOff>
    </xdr:to>
    <xdr:sp macro="" textlink="">
      <xdr:nvSpPr>
        <xdr:cNvPr id="5" name="四角形吹き出し 4"/>
        <xdr:cNvSpPr/>
      </xdr:nvSpPr>
      <xdr:spPr>
        <a:xfrm>
          <a:off x="11385178" y="7776883"/>
          <a:ext cx="1187822" cy="280146"/>
        </a:xfrm>
        <a:prstGeom prst="wedgeRectCallout">
          <a:avLst>
            <a:gd name="adj1" fmla="val -82207"/>
            <a:gd name="adj2" fmla="val -5588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④諸連絡の記入</a:t>
          </a:r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33</xdr:col>
      <xdr:colOff>44823</xdr:colOff>
      <xdr:row>0</xdr:row>
      <xdr:rowOff>51548</xdr:rowOff>
    </xdr:from>
    <xdr:to>
      <xdr:col>35</xdr:col>
      <xdr:colOff>437029</xdr:colOff>
      <xdr:row>1</xdr:row>
      <xdr:rowOff>134471</xdr:rowOff>
    </xdr:to>
    <xdr:sp macro="" textlink="">
      <xdr:nvSpPr>
        <xdr:cNvPr id="6" name="四角形吹き出し 5"/>
        <xdr:cNvSpPr/>
      </xdr:nvSpPr>
      <xdr:spPr>
        <a:xfrm>
          <a:off x="15609794" y="51548"/>
          <a:ext cx="1759323" cy="284629"/>
        </a:xfrm>
        <a:prstGeom prst="wedgeRectCallout">
          <a:avLst>
            <a:gd name="adj1" fmla="val -128945"/>
            <a:gd name="adj2" fmla="val 44875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⑥増減など、直接入力</a:t>
          </a:r>
        </a:p>
      </xdr:txBody>
    </xdr:sp>
    <xdr:clientData/>
  </xdr:twoCellAnchor>
  <xdr:twoCellAnchor>
    <xdr:from>
      <xdr:col>18</xdr:col>
      <xdr:colOff>118781</xdr:colOff>
      <xdr:row>39</xdr:row>
      <xdr:rowOff>107576</xdr:rowOff>
    </xdr:from>
    <xdr:to>
      <xdr:col>22</xdr:col>
      <xdr:colOff>526676</xdr:colOff>
      <xdr:row>42</xdr:row>
      <xdr:rowOff>44823</xdr:rowOff>
    </xdr:to>
    <xdr:sp macro="" textlink="">
      <xdr:nvSpPr>
        <xdr:cNvPr id="7" name="四角形吹き出し 6"/>
        <xdr:cNvSpPr/>
      </xdr:nvSpPr>
      <xdr:spPr>
        <a:xfrm>
          <a:off x="8803340" y="7974105"/>
          <a:ext cx="2055160" cy="542365"/>
        </a:xfrm>
        <a:prstGeom prst="wedgeRectCallout">
          <a:avLst>
            <a:gd name="adj1" fmla="val -29955"/>
            <a:gd name="adj2" fmla="val -104274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③重量人数の記入</a:t>
          </a:r>
          <a:r>
            <a:rPr kumimoji="1" lang="en-US" altLang="ja-JP" sz="1100"/>
            <a:t/>
          </a:r>
          <a:br>
            <a:rPr kumimoji="1" lang="en-US" altLang="ja-JP" sz="1100"/>
          </a:br>
          <a:r>
            <a:rPr kumimoji="1" lang="ja-JP" altLang="en-US" sz="1100"/>
            <a:t>もしくは重量指定と総数の記入</a:t>
          </a:r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G66"/>
  <sheetViews>
    <sheetView showZeros="0" tabSelected="1" view="pageBreakPreview" zoomScale="85" zoomScaleNormal="100" zoomScaleSheetLayoutView="85" workbookViewId="0">
      <selection activeCell="F10" sqref="F10"/>
    </sheetView>
  </sheetViews>
  <sheetFormatPr defaultRowHeight="15.75" customHeight="1"/>
  <cols>
    <col min="1" max="1" width="1.75" customWidth="1"/>
    <col min="2" max="2" width="3.5" customWidth="1"/>
    <col min="3" max="3" width="16" customWidth="1"/>
    <col min="4" max="4" width="3.5" customWidth="1"/>
    <col min="5" max="5" width="6.5" bestFit="1" customWidth="1"/>
    <col min="6" max="6" width="13.25" customWidth="1"/>
    <col min="7" max="8" width="3" style="4" customWidth="1"/>
    <col min="9" max="9" width="14.5" style="4" customWidth="1"/>
    <col min="10" max="21" width="5.375" style="4" customWidth="1"/>
    <col min="22" max="22" width="5.25" style="4" customWidth="1"/>
    <col min="23" max="23" width="18.625" style="4" customWidth="1"/>
    <col min="24" max="24" width="0.875" style="4" customWidth="1"/>
    <col min="25" max="30" width="5.375" style="4" customWidth="1"/>
    <col min="31" max="31" width="5.625" customWidth="1"/>
    <col min="32" max="32" width="5.25" bestFit="1" customWidth="1"/>
    <col min="33" max="33" width="5.625" bestFit="1" customWidth="1"/>
  </cols>
  <sheetData>
    <row r="1" spans="2:33" ht="15.75" customHeight="1">
      <c r="B1">
        <v>0</v>
      </c>
      <c r="D1" s="1" t="s">
        <v>0</v>
      </c>
      <c r="E1" s="2"/>
      <c r="F1" s="3"/>
    </row>
    <row r="2" spans="2:33" ht="15.75" customHeight="1">
      <c r="B2" s="5" t="s">
        <v>1</v>
      </c>
      <c r="C2" s="6" t="s">
        <v>2</v>
      </c>
      <c r="D2" s="7" t="s">
        <v>3</v>
      </c>
      <c r="E2" s="8">
        <v>2020</v>
      </c>
      <c r="F2" s="3"/>
      <c r="G2" s="9" t="str">
        <f>"     "&amp;E2&amp;"　年     "&amp;E3&amp;"　月分"</f>
        <v xml:space="preserve">     2020　年     4　月分</v>
      </c>
      <c r="P2" s="10" t="s">
        <v>4</v>
      </c>
      <c r="W2" s="11" t="s">
        <v>5</v>
      </c>
      <c r="AD2" s="12"/>
    </row>
    <row r="3" spans="2:33" ht="15.75" customHeight="1" thickBot="1">
      <c r="B3" s="132">
        <v>99</v>
      </c>
      <c r="C3" s="139" t="s">
        <v>101</v>
      </c>
      <c r="D3" s="7" t="s">
        <v>7</v>
      </c>
      <c r="E3" s="13">
        <v>4</v>
      </c>
      <c r="F3" s="3"/>
      <c r="K3" s="14" t="s">
        <v>100</v>
      </c>
      <c r="W3" s="15" t="s">
        <v>8</v>
      </c>
      <c r="Y3" s="16" t="s">
        <v>9</v>
      </c>
      <c r="Z3" s="17"/>
      <c r="AA3" s="18" t="s">
        <v>10</v>
      </c>
      <c r="AB3" s="19" t="s">
        <v>11</v>
      </c>
      <c r="AC3" s="20"/>
      <c r="AE3" s="16" t="s">
        <v>9</v>
      </c>
      <c r="AF3" s="18" t="s">
        <v>10</v>
      </c>
      <c r="AG3" s="18" t="s">
        <v>11</v>
      </c>
    </row>
    <row r="4" spans="2:33" ht="15.75" customHeight="1" thickBot="1">
      <c r="B4" s="21">
        <v>1</v>
      </c>
      <c r="C4" s="133" t="s">
        <v>6</v>
      </c>
      <c r="G4" s="22" t="str">
        <f>"　学校名　：　"&amp;$E$1</f>
        <v>　学校名　：　</v>
      </c>
      <c r="H4" s="22"/>
      <c r="I4" s="22"/>
      <c r="K4" s="14" t="s">
        <v>13</v>
      </c>
      <c r="L4" s="23"/>
      <c r="N4" s="23"/>
      <c r="O4" s="23"/>
      <c r="P4" s="24"/>
      <c r="W4" s="15" t="s">
        <v>14</v>
      </c>
      <c r="Y4" s="25" t="s">
        <v>15</v>
      </c>
      <c r="Z4" s="26" t="s">
        <v>16</v>
      </c>
      <c r="AA4" s="27"/>
      <c r="AB4" s="28" t="s">
        <v>15</v>
      </c>
      <c r="AC4" s="29" t="s">
        <v>16</v>
      </c>
      <c r="AE4" s="35" t="s">
        <v>15</v>
      </c>
      <c r="AF4" s="36"/>
      <c r="AG4" s="37" t="s">
        <v>15</v>
      </c>
    </row>
    <row r="5" spans="2:33" ht="15.75" customHeight="1" thickBot="1">
      <c r="B5" s="21">
        <v>2</v>
      </c>
      <c r="C5" s="133" t="s">
        <v>12</v>
      </c>
      <c r="K5" s="14" t="s">
        <v>18</v>
      </c>
      <c r="Y5" s="30">
        <f>AE5</f>
        <v>0</v>
      </c>
      <c r="Z5" s="31"/>
      <c r="AA5" s="32">
        <f>AF5</f>
        <v>1</v>
      </c>
      <c r="AB5" s="33">
        <f>AG5</f>
        <v>0</v>
      </c>
      <c r="AC5" s="34"/>
      <c r="AE5" s="50"/>
      <c r="AF5" s="51">
        <v>1</v>
      </c>
      <c r="AG5" s="52"/>
    </row>
    <row r="6" spans="2:33" s="53" customFormat="1" ht="15.75" customHeight="1">
      <c r="B6" s="21">
        <v>3</v>
      </c>
      <c r="C6" s="133" t="s">
        <v>17</v>
      </c>
      <c r="D6" s="38"/>
      <c r="E6" s="39"/>
      <c r="F6" s="40"/>
      <c r="G6" s="41" t="s">
        <v>20</v>
      </c>
      <c r="H6" s="42" t="s">
        <v>21</v>
      </c>
      <c r="I6" s="43" t="s">
        <v>22</v>
      </c>
      <c r="J6" s="117"/>
      <c r="K6" s="118">
        <v>30</v>
      </c>
      <c r="L6" s="118">
        <v>40</v>
      </c>
      <c r="M6" s="118">
        <v>50</v>
      </c>
      <c r="N6" s="118">
        <v>60</v>
      </c>
      <c r="O6" s="118">
        <v>70</v>
      </c>
      <c r="P6" s="118">
        <v>80</v>
      </c>
      <c r="Q6" s="118">
        <v>90</v>
      </c>
      <c r="R6" s="118">
        <v>100</v>
      </c>
      <c r="S6" s="118">
        <v>110</v>
      </c>
      <c r="T6" s="118">
        <v>120</v>
      </c>
      <c r="U6" s="119"/>
      <c r="V6" s="114" t="s">
        <v>23</v>
      </c>
      <c r="W6" s="44" t="s">
        <v>24</v>
      </c>
      <c r="X6" s="12"/>
      <c r="Y6" s="45">
        <f>AE6</f>
        <v>0</v>
      </c>
      <c r="Z6" s="46"/>
      <c r="AA6" s="47">
        <f>AF6</f>
        <v>2</v>
      </c>
      <c r="AB6" s="48">
        <f>AG6</f>
        <v>0</v>
      </c>
      <c r="AC6" s="49"/>
      <c r="AD6" s="4"/>
      <c r="AE6" s="62"/>
      <c r="AF6" s="47">
        <v>2</v>
      </c>
      <c r="AG6" s="63"/>
    </row>
    <row r="7" spans="2:33" s="53" customFormat="1" ht="15.75" customHeight="1">
      <c r="B7" s="21">
        <v>4</v>
      </c>
      <c r="C7" s="133" t="s">
        <v>19</v>
      </c>
      <c r="D7" s="54" t="s">
        <v>97</v>
      </c>
      <c r="E7" s="55" t="s">
        <v>98</v>
      </c>
      <c r="F7" s="56" t="s">
        <v>99</v>
      </c>
      <c r="G7" s="57"/>
      <c r="H7" s="58"/>
      <c r="I7" s="59" t="s">
        <v>25</v>
      </c>
      <c r="J7" s="120"/>
      <c r="K7" s="60">
        <v>30</v>
      </c>
      <c r="L7" s="60">
        <v>40</v>
      </c>
      <c r="M7" s="60">
        <v>50</v>
      </c>
      <c r="N7" s="60">
        <v>60</v>
      </c>
      <c r="O7" s="60">
        <v>70</v>
      </c>
      <c r="P7" s="60">
        <v>80</v>
      </c>
      <c r="Q7" s="60">
        <v>90</v>
      </c>
      <c r="R7" s="60"/>
      <c r="S7" s="60"/>
      <c r="T7" s="60"/>
      <c r="U7" s="121"/>
      <c r="V7" s="115"/>
      <c r="W7" s="61"/>
      <c r="X7" s="12"/>
      <c r="Y7" s="45">
        <f>AE7</f>
        <v>0</v>
      </c>
      <c r="Z7" s="46"/>
      <c r="AA7" s="47">
        <f>AF7</f>
        <v>3</v>
      </c>
      <c r="AB7" s="48">
        <f>AG7</f>
        <v>0</v>
      </c>
      <c r="AC7" s="49"/>
      <c r="AD7" s="4"/>
      <c r="AE7" s="62"/>
      <c r="AF7" s="47">
        <v>3</v>
      </c>
      <c r="AG7" s="63"/>
    </row>
    <row r="8" spans="2:33" ht="15.75" customHeight="1">
      <c r="B8" s="21">
        <v>5</v>
      </c>
      <c r="C8" s="133" t="s">
        <v>26</v>
      </c>
      <c r="D8" s="64">
        <v>1</v>
      </c>
      <c r="E8" s="65">
        <v>5</v>
      </c>
      <c r="F8" s="66"/>
      <c r="G8" s="67">
        <f t="shared" ref="G8:H38" si="0">IF($E$2=0,"",IF(MONTH(DATE($E$2,$E$3,$D8))=$E$3,DATE($E$2,$E$3,$D8),""))</f>
        <v>43922</v>
      </c>
      <c r="H8" s="68">
        <f t="shared" si="0"/>
        <v>43922</v>
      </c>
      <c r="I8" s="69" t="str">
        <f>IF($E8="","",VLOOKUP($E8,$B:$C,2,0)&amp;$F8)</f>
        <v>丸パン</v>
      </c>
      <c r="J8" s="122"/>
      <c r="K8" s="70"/>
      <c r="L8" s="70"/>
      <c r="M8" s="70"/>
      <c r="N8" s="70"/>
      <c r="O8" s="70"/>
      <c r="P8" s="70"/>
      <c r="Q8" s="70"/>
      <c r="R8" s="70"/>
      <c r="S8" s="70"/>
      <c r="T8" s="70"/>
      <c r="U8" s="123"/>
      <c r="V8" s="116">
        <f>SUM(J8:U8)</f>
        <v>0</v>
      </c>
      <c r="W8" s="71"/>
      <c r="X8" s="23"/>
      <c r="Y8" s="45">
        <f>AE8</f>
        <v>0</v>
      </c>
      <c r="Z8" s="46"/>
      <c r="AA8" s="47">
        <f>AF8</f>
        <v>4</v>
      </c>
      <c r="AB8" s="48">
        <f>AG8</f>
        <v>0</v>
      </c>
      <c r="AC8" s="49"/>
      <c r="AE8" s="62"/>
      <c r="AF8" s="47">
        <v>4</v>
      </c>
      <c r="AG8" s="63"/>
    </row>
    <row r="9" spans="2:33" ht="15.75" customHeight="1">
      <c r="B9" s="21">
        <v>6</v>
      </c>
      <c r="C9" s="133" t="s">
        <v>27</v>
      </c>
      <c r="D9" s="72">
        <v>2</v>
      </c>
      <c r="E9" s="73">
        <v>51</v>
      </c>
      <c r="F9" s="66"/>
      <c r="G9" s="67">
        <f t="shared" si="0"/>
        <v>43923</v>
      </c>
      <c r="H9" s="68">
        <f t="shared" si="0"/>
        <v>43923</v>
      </c>
      <c r="I9" s="69" t="str">
        <f>IF($E9="","",VLOOKUP($E9,$B:$C,2,0)&amp;$F9)</f>
        <v>白飯</v>
      </c>
      <c r="J9" s="122"/>
      <c r="K9" s="70"/>
      <c r="L9" s="70"/>
      <c r="M9" s="70"/>
      <c r="N9" s="70"/>
      <c r="O9" s="70"/>
      <c r="P9" s="70"/>
      <c r="Q9" s="70"/>
      <c r="R9" s="70"/>
      <c r="S9" s="70"/>
      <c r="T9" s="70"/>
      <c r="U9" s="123"/>
      <c r="V9" s="116">
        <f t="shared" ref="V9:V38" si="1">SUM(J9:U9)</f>
        <v>0</v>
      </c>
      <c r="W9" s="74"/>
      <c r="X9" s="23"/>
      <c r="Y9" s="45">
        <f>AE9</f>
        <v>0</v>
      </c>
      <c r="Z9" s="46"/>
      <c r="AA9" s="47">
        <f>AF9</f>
        <v>5</v>
      </c>
      <c r="AB9" s="48">
        <f>AG9</f>
        <v>0</v>
      </c>
      <c r="AC9" s="49"/>
      <c r="AE9" s="62"/>
      <c r="AF9" s="47">
        <v>5</v>
      </c>
      <c r="AG9" s="63"/>
    </row>
    <row r="10" spans="2:33" ht="15.75" customHeight="1" thickBot="1">
      <c r="B10" s="21">
        <v>7</v>
      </c>
      <c r="C10" s="133" t="s">
        <v>28</v>
      </c>
      <c r="D10" s="72">
        <v>3</v>
      </c>
      <c r="E10" s="73">
        <v>7</v>
      </c>
      <c r="F10" s="66"/>
      <c r="G10" s="67">
        <f t="shared" si="0"/>
        <v>43924</v>
      </c>
      <c r="H10" s="68">
        <f t="shared" si="0"/>
        <v>43924</v>
      </c>
      <c r="I10" s="69" t="str">
        <f>IF($E10="","",VLOOKUP($E10,$B:$C,2,0)&amp;$F10)</f>
        <v>ツイストパン</v>
      </c>
      <c r="J10" s="122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123"/>
      <c r="V10" s="116">
        <f t="shared" si="1"/>
        <v>0</v>
      </c>
      <c r="W10" s="74"/>
      <c r="X10" s="23"/>
      <c r="Y10" s="45">
        <f>AE10</f>
        <v>0</v>
      </c>
      <c r="Z10" s="46"/>
      <c r="AA10" s="47">
        <f>AF10</f>
        <v>6</v>
      </c>
      <c r="AB10" s="48">
        <f>AG10</f>
        <v>0</v>
      </c>
      <c r="AC10" s="49"/>
      <c r="AE10" s="48"/>
      <c r="AF10" s="47">
        <v>6</v>
      </c>
      <c r="AG10" s="63"/>
    </row>
    <row r="11" spans="2:33" ht="15.75" customHeight="1" thickBot="1">
      <c r="B11" s="21">
        <v>8</v>
      </c>
      <c r="C11" s="133" t="s">
        <v>29</v>
      </c>
      <c r="D11" s="72">
        <v>4</v>
      </c>
      <c r="E11" s="73">
        <v>51</v>
      </c>
      <c r="F11" s="66"/>
      <c r="G11" s="67">
        <f t="shared" si="0"/>
        <v>43925</v>
      </c>
      <c r="H11" s="68">
        <f t="shared" si="0"/>
        <v>43925</v>
      </c>
      <c r="I11" s="69" t="str">
        <f>IF($E11="","",VLOOKUP($E11,$B:$C,2,0)&amp;$F11)</f>
        <v>白飯</v>
      </c>
      <c r="J11" s="122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123"/>
      <c r="V11" s="116">
        <f t="shared" si="1"/>
        <v>0</v>
      </c>
      <c r="W11" s="74"/>
      <c r="X11" s="23"/>
      <c r="Y11" s="75">
        <f>AE11</f>
        <v>0</v>
      </c>
      <c r="Z11" s="76"/>
      <c r="AA11" s="77">
        <f>AF11</f>
        <v>0</v>
      </c>
      <c r="AB11" s="78">
        <f>AG11</f>
        <v>0</v>
      </c>
      <c r="AC11" s="76"/>
      <c r="AD11" s="79" t="s">
        <v>30</v>
      </c>
      <c r="AE11" s="84"/>
      <c r="AF11" s="85"/>
      <c r="AG11" s="86"/>
    </row>
    <row r="12" spans="2:33" ht="15.75" customHeight="1" thickBot="1">
      <c r="B12" s="21">
        <v>9</v>
      </c>
      <c r="C12" s="133" t="s">
        <v>31</v>
      </c>
      <c r="D12" s="72">
        <v>5</v>
      </c>
      <c r="E12" s="73">
        <v>1</v>
      </c>
      <c r="F12" s="66"/>
      <c r="G12" s="67">
        <f t="shared" si="0"/>
        <v>43926</v>
      </c>
      <c r="H12" s="68">
        <f t="shared" si="0"/>
        <v>43926</v>
      </c>
      <c r="I12" s="69" t="str">
        <f>IF($E12="","",VLOOKUP($E12,$B:$C,2,0)&amp;$F12)</f>
        <v>コッペパン</v>
      </c>
      <c r="J12" s="122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123"/>
      <c r="V12" s="116">
        <f t="shared" si="1"/>
        <v>0</v>
      </c>
      <c r="W12" s="74"/>
      <c r="X12" s="23"/>
      <c r="Y12" s="80">
        <f>SUM(Y5:Y11)</f>
        <v>0</v>
      </c>
      <c r="Z12" s="81"/>
      <c r="AA12" s="82" t="s">
        <v>32</v>
      </c>
      <c r="AB12" s="80">
        <f>SUM(AB5:AB11)</f>
        <v>0</v>
      </c>
      <c r="AC12" s="81"/>
      <c r="AD12" s="83">
        <f>AB12+Y12</f>
        <v>0</v>
      </c>
    </row>
    <row r="13" spans="2:33" ht="15.75" customHeight="1">
      <c r="B13" s="21">
        <v>10</v>
      </c>
      <c r="C13" s="133" t="s">
        <v>33</v>
      </c>
      <c r="D13" s="72">
        <v>6</v>
      </c>
      <c r="E13" s="73">
        <v>5</v>
      </c>
      <c r="F13" s="66"/>
      <c r="G13" s="67">
        <f t="shared" si="0"/>
        <v>43927</v>
      </c>
      <c r="H13" s="68">
        <f t="shared" si="0"/>
        <v>43927</v>
      </c>
      <c r="I13" s="69" t="str">
        <f>IF($E13="","",VLOOKUP($E13,$B:$C,2,0)&amp;$F13)</f>
        <v>丸パン</v>
      </c>
      <c r="J13" s="122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123"/>
      <c r="V13" s="116">
        <f t="shared" si="1"/>
        <v>0</v>
      </c>
      <c r="W13" s="74"/>
      <c r="X13" s="23"/>
      <c r="Y13" s="87"/>
      <c r="Z13" s="87"/>
      <c r="AA13" s="87"/>
      <c r="AB13" s="87"/>
      <c r="AC13" s="87"/>
      <c r="AE13" s="23"/>
      <c r="AF13" s="88"/>
      <c r="AG13" s="23"/>
    </row>
    <row r="14" spans="2:33" ht="15.75" customHeight="1">
      <c r="B14" s="21">
        <v>11</v>
      </c>
      <c r="C14" s="133" t="s">
        <v>34</v>
      </c>
      <c r="D14" s="72">
        <v>7</v>
      </c>
      <c r="E14" s="73">
        <v>99</v>
      </c>
      <c r="F14" s="66"/>
      <c r="G14" s="67">
        <f t="shared" si="0"/>
        <v>43928</v>
      </c>
      <c r="H14" s="68">
        <f t="shared" si="0"/>
        <v>43928</v>
      </c>
      <c r="I14" s="69" t="str">
        <f>IF($E14="","",VLOOKUP($E14,$B:$C,2,0)&amp;$F14)</f>
        <v>-なし-</v>
      </c>
      <c r="J14" s="122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123"/>
      <c r="V14" s="116">
        <f t="shared" si="1"/>
        <v>0</v>
      </c>
      <c r="W14" s="74"/>
      <c r="X14" s="23"/>
      <c r="Y14" s="89" t="s">
        <v>35</v>
      </c>
      <c r="Z14" s="90"/>
      <c r="AA14" s="91" t="s">
        <v>10</v>
      </c>
      <c r="AB14" s="92" t="s">
        <v>36</v>
      </c>
      <c r="AC14" s="93"/>
      <c r="AE14" s="16" t="s">
        <v>35</v>
      </c>
      <c r="AF14" s="18" t="s">
        <v>10</v>
      </c>
      <c r="AG14" s="18" t="s">
        <v>36</v>
      </c>
    </row>
    <row r="15" spans="2:33" ht="15.75" customHeight="1" thickBot="1">
      <c r="B15" s="21">
        <v>12</v>
      </c>
      <c r="C15" s="133" t="s">
        <v>37</v>
      </c>
      <c r="D15" s="72">
        <v>8</v>
      </c>
      <c r="E15" s="73"/>
      <c r="F15" s="66"/>
      <c r="G15" s="67">
        <f t="shared" si="0"/>
        <v>43929</v>
      </c>
      <c r="H15" s="68">
        <f t="shared" si="0"/>
        <v>43929</v>
      </c>
      <c r="I15" s="69" t="str">
        <f>IF($E15="","",VLOOKUP($E15,$B:$C,2,0)&amp;$F15)</f>
        <v/>
      </c>
      <c r="J15" s="122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123"/>
      <c r="V15" s="116">
        <f t="shared" si="1"/>
        <v>0</v>
      </c>
      <c r="W15" s="74"/>
      <c r="X15" s="23"/>
      <c r="Y15" s="25" t="s">
        <v>15</v>
      </c>
      <c r="Z15" s="26" t="s">
        <v>16</v>
      </c>
      <c r="AA15" s="27"/>
      <c r="AB15" s="28" t="s">
        <v>15</v>
      </c>
      <c r="AC15" s="29" t="s">
        <v>16</v>
      </c>
      <c r="AE15" s="35" t="s">
        <v>15</v>
      </c>
      <c r="AF15" s="36"/>
      <c r="AG15" s="37" t="s">
        <v>15</v>
      </c>
    </row>
    <row r="16" spans="2:33" ht="15.75" customHeight="1" thickBot="1">
      <c r="B16" s="21">
        <v>13</v>
      </c>
      <c r="C16" s="133" t="s">
        <v>38</v>
      </c>
      <c r="D16" s="72">
        <v>9</v>
      </c>
      <c r="E16" s="73"/>
      <c r="F16" s="66"/>
      <c r="G16" s="67">
        <f t="shared" si="0"/>
        <v>43930</v>
      </c>
      <c r="H16" s="68">
        <f t="shared" si="0"/>
        <v>43930</v>
      </c>
      <c r="I16" s="69" t="str">
        <f>IF($E16="","",VLOOKUP($E16,$B:$C,2,0)&amp;$F16)</f>
        <v/>
      </c>
      <c r="J16" s="122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123"/>
      <c r="V16" s="116">
        <f t="shared" si="1"/>
        <v>0</v>
      </c>
      <c r="W16" s="74"/>
      <c r="X16" s="23"/>
      <c r="Y16" s="30">
        <f t="shared" ref="Y16:Y22" si="2">AE16</f>
        <v>0</v>
      </c>
      <c r="Z16" s="31"/>
      <c r="AA16" s="32">
        <f t="shared" ref="AA16:AB22" si="3">AF16</f>
        <v>1</v>
      </c>
      <c r="AB16" s="33">
        <f t="shared" si="3"/>
        <v>0</v>
      </c>
      <c r="AC16" s="34"/>
      <c r="AE16" s="50"/>
      <c r="AF16" s="51">
        <v>1</v>
      </c>
      <c r="AG16" s="52"/>
    </row>
    <row r="17" spans="2:33" ht="15.75" customHeight="1" thickBot="1">
      <c r="B17" s="21">
        <v>14</v>
      </c>
      <c r="C17" s="133" t="s">
        <v>39</v>
      </c>
      <c r="D17" s="72">
        <v>10</v>
      </c>
      <c r="E17" s="73"/>
      <c r="F17" s="66"/>
      <c r="G17" s="67">
        <f t="shared" si="0"/>
        <v>43931</v>
      </c>
      <c r="H17" s="68">
        <f t="shared" si="0"/>
        <v>43931</v>
      </c>
      <c r="I17" s="69" t="str">
        <f>IF($E17="","",VLOOKUP($E17,$B:$C,2,0)&amp;$F17)</f>
        <v/>
      </c>
      <c r="J17" s="122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123"/>
      <c r="V17" s="116">
        <f t="shared" si="1"/>
        <v>0</v>
      </c>
      <c r="W17" s="74"/>
      <c r="X17" s="23"/>
      <c r="Y17" s="45">
        <f t="shared" si="2"/>
        <v>0</v>
      </c>
      <c r="Z17" s="46"/>
      <c r="AA17" s="47">
        <f t="shared" si="3"/>
        <v>2</v>
      </c>
      <c r="AB17" s="48">
        <f t="shared" si="3"/>
        <v>0</v>
      </c>
      <c r="AC17" s="46"/>
      <c r="AD17" s="83">
        <f>Y12+AB12+Y23</f>
        <v>0</v>
      </c>
      <c r="AE17" s="62"/>
      <c r="AF17" s="47">
        <v>2</v>
      </c>
      <c r="AG17" s="63"/>
    </row>
    <row r="18" spans="2:33" ht="15.75" customHeight="1">
      <c r="B18" s="21">
        <v>15</v>
      </c>
      <c r="C18" s="133" t="s">
        <v>40</v>
      </c>
      <c r="D18" s="72">
        <v>11</v>
      </c>
      <c r="E18" s="73"/>
      <c r="F18" s="66"/>
      <c r="G18" s="67">
        <f t="shared" si="0"/>
        <v>43932</v>
      </c>
      <c r="H18" s="68">
        <f t="shared" si="0"/>
        <v>43932</v>
      </c>
      <c r="I18" s="69" t="str">
        <f>IF($E18="","",VLOOKUP($E18,$B:$C,2,0)&amp;$F18)</f>
        <v/>
      </c>
      <c r="J18" s="122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123"/>
      <c r="V18" s="116">
        <f t="shared" si="1"/>
        <v>0</v>
      </c>
      <c r="W18" s="74"/>
      <c r="X18" s="23"/>
      <c r="Y18" s="45">
        <f t="shared" si="2"/>
        <v>0</v>
      </c>
      <c r="Z18" s="46"/>
      <c r="AA18" s="47">
        <f t="shared" si="3"/>
        <v>3</v>
      </c>
      <c r="AB18" s="48">
        <f t="shared" si="3"/>
        <v>0</v>
      </c>
      <c r="AC18" s="49"/>
      <c r="AD18" s="4" t="s">
        <v>41</v>
      </c>
      <c r="AE18" s="62"/>
      <c r="AF18" s="47">
        <v>3</v>
      </c>
      <c r="AG18" s="63"/>
    </row>
    <row r="19" spans="2:33" ht="15.75" customHeight="1">
      <c r="B19" s="21">
        <v>16</v>
      </c>
      <c r="C19" s="133" t="s">
        <v>42</v>
      </c>
      <c r="D19" s="72">
        <v>12</v>
      </c>
      <c r="E19" s="73"/>
      <c r="F19" s="66"/>
      <c r="G19" s="67">
        <f t="shared" si="0"/>
        <v>43933</v>
      </c>
      <c r="H19" s="68">
        <f t="shared" si="0"/>
        <v>43933</v>
      </c>
      <c r="I19" s="69" t="str">
        <f>IF($E19="","",VLOOKUP($E19,$B:$C,2,0)&amp;$F19)</f>
        <v/>
      </c>
      <c r="J19" s="122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123"/>
      <c r="V19" s="116">
        <f t="shared" si="1"/>
        <v>0</v>
      </c>
      <c r="W19" s="74"/>
      <c r="X19" s="23"/>
      <c r="Y19" s="45">
        <f t="shared" si="2"/>
        <v>0</v>
      </c>
      <c r="Z19" s="46"/>
      <c r="AA19" s="47">
        <f t="shared" si="3"/>
        <v>4</v>
      </c>
      <c r="AB19" s="48">
        <f t="shared" si="3"/>
        <v>0</v>
      </c>
      <c r="AC19" s="49"/>
      <c r="AD19" s="94"/>
      <c r="AE19" s="62"/>
      <c r="AF19" s="47">
        <v>4</v>
      </c>
      <c r="AG19" s="63"/>
    </row>
    <row r="20" spans="2:33" ht="15.75" customHeight="1" thickBot="1">
      <c r="B20" s="21">
        <v>17</v>
      </c>
      <c r="C20" s="133" t="s">
        <v>43</v>
      </c>
      <c r="D20" s="72">
        <v>13</v>
      </c>
      <c r="E20" s="73"/>
      <c r="F20" s="66"/>
      <c r="G20" s="67">
        <f t="shared" si="0"/>
        <v>43934</v>
      </c>
      <c r="H20" s="68">
        <f t="shared" si="0"/>
        <v>43934</v>
      </c>
      <c r="I20" s="69" t="str">
        <f>IF($E20="","",VLOOKUP($E20,$B:$C,2,0)&amp;$F20)</f>
        <v/>
      </c>
      <c r="J20" s="122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123"/>
      <c r="V20" s="116">
        <f t="shared" si="1"/>
        <v>0</v>
      </c>
      <c r="W20" s="74"/>
      <c r="X20" s="23"/>
      <c r="Y20" s="45">
        <f t="shared" si="2"/>
        <v>0</v>
      </c>
      <c r="Z20" s="46"/>
      <c r="AA20" s="47">
        <f t="shared" si="3"/>
        <v>5</v>
      </c>
      <c r="AB20" s="48">
        <f t="shared" si="3"/>
        <v>0</v>
      </c>
      <c r="AC20" s="49"/>
      <c r="AD20" s="95" t="s">
        <v>44</v>
      </c>
      <c r="AE20" s="62"/>
      <c r="AF20" s="47">
        <v>5</v>
      </c>
      <c r="AG20" s="63"/>
    </row>
    <row r="21" spans="2:33" ht="15.75" customHeight="1" thickBot="1">
      <c r="B21" s="21">
        <v>18</v>
      </c>
      <c r="C21" s="133" t="s">
        <v>45</v>
      </c>
      <c r="D21" s="72">
        <v>14</v>
      </c>
      <c r="E21" s="73"/>
      <c r="F21" s="66"/>
      <c r="G21" s="67">
        <f t="shared" si="0"/>
        <v>43935</v>
      </c>
      <c r="H21" s="68">
        <f t="shared" si="0"/>
        <v>43935</v>
      </c>
      <c r="I21" s="69" t="str">
        <f>IF($E21="","",VLOOKUP($E21,$B:$C,2,0)&amp;$F21)</f>
        <v/>
      </c>
      <c r="J21" s="122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123"/>
      <c r="V21" s="116">
        <f t="shared" si="1"/>
        <v>0</v>
      </c>
      <c r="W21" s="74"/>
      <c r="X21" s="23"/>
      <c r="Y21" s="45">
        <f t="shared" si="2"/>
        <v>0</v>
      </c>
      <c r="Z21" s="46"/>
      <c r="AA21" s="47">
        <f t="shared" si="3"/>
        <v>6</v>
      </c>
      <c r="AB21" s="48">
        <f t="shared" si="3"/>
        <v>0</v>
      </c>
      <c r="AC21" s="46"/>
      <c r="AD21" s="83">
        <f>AB23+Y34+AB34</f>
        <v>0</v>
      </c>
      <c r="AE21" s="62"/>
      <c r="AF21" s="47">
        <v>6</v>
      </c>
      <c r="AG21" s="63"/>
    </row>
    <row r="22" spans="2:33" ht="15.75" customHeight="1" thickBot="1">
      <c r="B22" s="21">
        <v>19</v>
      </c>
      <c r="C22" s="133" t="s">
        <v>46</v>
      </c>
      <c r="D22" s="72">
        <v>15</v>
      </c>
      <c r="E22" s="73"/>
      <c r="F22" s="66"/>
      <c r="G22" s="67">
        <f t="shared" si="0"/>
        <v>43936</v>
      </c>
      <c r="H22" s="68">
        <f t="shared" si="0"/>
        <v>43936</v>
      </c>
      <c r="I22" s="69" t="str">
        <f>IF($E22="","",VLOOKUP($E22,$B:$C,2,0)&amp;$F22)</f>
        <v/>
      </c>
      <c r="J22" s="122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123"/>
      <c r="V22" s="116">
        <f t="shared" si="1"/>
        <v>0</v>
      </c>
      <c r="W22" s="74"/>
      <c r="X22" s="23"/>
      <c r="Y22" s="75">
        <f t="shared" si="2"/>
        <v>0</v>
      </c>
      <c r="Z22" s="76"/>
      <c r="AA22" s="77" t="str">
        <f t="shared" si="3"/>
        <v>　</v>
      </c>
      <c r="AB22" s="78">
        <f t="shared" si="3"/>
        <v>0</v>
      </c>
      <c r="AC22" s="96"/>
      <c r="AD22" s="79" t="s">
        <v>47</v>
      </c>
      <c r="AE22" s="84"/>
      <c r="AF22" s="85" t="s">
        <v>48</v>
      </c>
      <c r="AG22" s="86"/>
    </row>
    <row r="23" spans="2:33" ht="15.75" customHeight="1" thickBot="1">
      <c r="B23" s="21">
        <v>20</v>
      </c>
      <c r="C23" s="133" t="s">
        <v>49</v>
      </c>
      <c r="D23" s="72">
        <v>16</v>
      </c>
      <c r="E23" s="73"/>
      <c r="F23" s="66"/>
      <c r="G23" s="67">
        <f t="shared" si="0"/>
        <v>43937</v>
      </c>
      <c r="H23" s="68">
        <f t="shared" si="0"/>
        <v>43937</v>
      </c>
      <c r="I23" s="69" t="str">
        <f>IF($E23="","",VLOOKUP($E23,$B:$C,2,0)&amp;$F23)</f>
        <v/>
      </c>
      <c r="J23" s="122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123"/>
      <c r="V23" s="116">
        <f t="shared" si="1"/>
        <v>0</v>
      </c>
      <c r="W23" s="74"/>
      <c r="X23" s="23"/>
      <c r="Y23" s="80">
        <f>SUM(Y16:Y22)</f>
        <v>0</v>
      </c>
      <c r="Z23" s="97"/>
      <c r="AA23" s="98" t="s">
        <v>32</v>
      </c>
      <c r="AB23" s="80">
        <f>SUM(AB16:AB22)</f>
        <v>0</v>
      </c>
      <c r="AC23" s="97"/>
      <c r="AD23" s="83">
        <f>AB23+Y23</f>
        <v>0</v>
      </c>
    </row>
    <row r="24" spans="2:33" ht="15.75" customHeight="1">
      <c r="B24" s="21">
        <v>21</v>
      </c>
      <c r="C24" s="133" t="s">
        <v>50</v>
      </c>
      <c r="D24" s="72">
        <v>17</v>
      </c>
      <c r="E24" s="73"/>
      <c r="F24" s="66"/>
      <c r="G24" s="67">
        <f t="shared" si="0"/>
        <v>43938</v>
      </c>
      <c r="H24" s="68">
        <f t="shared" si="0"/>
        <v>43938</v>
      </c>
      <c r="I24" s="69" t="str">
        <f>IF($E24="","",VLOOKUP($E24,$B:$C,2,0)&amp;$F24)</f>
        <v/>
      </c>
      <c r="J24" s="122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123"/>
      <c r="V24" s="116">
        <f t="shared" si="1"/>
        <v>0</v>
      </c>
      <c r="W24" s="74"/>
      <c r="X24" s="23"/>
      <c r="Y24" s="87"/>
      <c r="Z24" s="87"/>
      <c r="AA24" s="87"/>
      <c r="AB24" s="87"/>
      <c r="AC24" s="87"/>
    </row>
    <row r="25" spans="2:33" ht="15.75" customHeight="1">
      <c r="B25" s="21">
        <v>22</v>
      </c>
      <c r="C25" s="133" t="s">
        <v>51</v>
      </c>
      <c r="D25" s="72">
        <v>18</v>
      </c>
      <c r="E25" s="73"/>
      <c r="F25" s="66"/>
      <c r="G25" s="67">
        <f t="shared" si="0"/>
        <v>43939</v>
      </c>
      <c r="H25" s="68">
        <f t="shared" si="0"/>
        <v>43939</v>
      </c>
      <c r="I25" s="69" t="str">
        <f>IF($E25="","",VLOOKUP($E25,$B:$C,2,0)&amp;$F25)</f>
        <v/>
      </c>
      <c r="J25" s="122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123"/>
      <c r="V25" s="116">
        <f t="shared" si="1"/>
        <v>0</v>
      </c>
      <c r="W25" s="74"/>
      <c r="X25" s="23"/>
      <c r="Y25" s="16" t="s">
        <v>52</v>
      </c>
      <c r="Z25" s="17"/>
      <c r="AA25" s="18" t="s">
        <v>10</v>
      </c>
      <c r="AB25" s="19" t="s">
        <v>53</v>
      </c>
      <c r="AC25" s="20"/>
      <c r="AE25" s="16" t="s">
        <v>52</v>
      </c>
      <c r="AF25" s="18" t="s">
        <v>10</v>
      </c>
      <c r="AG25" s="18" t="s">
        <v>53</v>
      </c>
    </row>
    <row r="26" spans="2:33" ht="15.75" customHeight="1" thickBot="1">
      <c r="B26" s="21">
        <v>23</v>
      </c>
      <c r="C26" s="133" t="s">
        <v>54</v>
      </c>
      <c r="D26" s="72">
        <v>19</v>
      </c>
      <c r="E26" s="73"/>
      <c r="F26" s="66"/>
      <c r="G26" s="67">
        <f t="shared" si="0"/>
        <v>43940</v>
      </c>
      <c r="H26" s="68">
        <f t="shared" si="0"/>
        <v>43940</v>
      </c>
      <c r="I26" s="69" t="str">
        <f>IF($E26="","",VLOOKUP($E26,$B:$C,2,0)&amp;$F26)</f>
        <v/>
      </c>
      <c r="J26" s="122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123"/>
      <c r="V26" s="116">
        <f t="shared" si="1"/>
        <v>0</v>
      </c>
      <c r="W26" s="74"/>
      <c r="X26" s="23"/>
      <c r="Y26" s="25" t="s">
        <v>15</v>
      </c>
      <c r="Z26" s="26" t="s">
        <v>16</v>
      </c>
      <c r="AA26" s="27"/>
      <c r="AB26" s="28" t="s">
        <v>15</v>
      </c>
      <c r="AC26" s="29" t="s">
        <v>16</v>
      </c>
      <c r="AE26" s="35" t="s">
        <v>15</v>
      </c>
      <c r="AF26" s="36"/>
      <c r="AG26" s="37" t="s">
        <v>15</v>
      </c>
    </row>
    <row r="27" spans="2:33" ht="15.75" customHeight="1">
      <c r="B27" s="21">
        <v>24</v>
      </c>
      <c r="C27" s="133" t="s">
        <v>55</v>
      </c>
      <c r="D27" s="72">
        <v>20</v>
      </c>
      <c r="E27" s="73"/>
      <c r="F27" s="66"/>
      <c r="G27" s="67">
        <f t="shared" si="0"/>
        <v>43941</v>
      </c>
      <c r="H27" s="68">
        <f t="shared" si="0"/>
        <v>43941</v>
      </c>
      <c r="I27" s="69" t="str">
        <f>IF($E27="","",VLOOKUP($E27,$B:$C,2,0)&amp;$F27)</f>
        <v/>
      </c>
      <c r="J27" s="122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123"/>
      <c r="V27" s="116">
        <f t="shared" si="1"/>
        <v>0</v>
      </c>
      <c r="W27" s="74"/>
      <c r="X27" s="23"/>
      <c r="Y27" s="30">
        <f t="shared" ref="Y27:Y33" si="4">AE27</f>
        <v>0</v>
      </c>
      <c r="Z27" s="31"/>
      <c r="AA27" s="32">
        <f t="shared" ref="AA27:AB33" si="5">AF27</f>
        <v>1</v>
      </c>
      <c r="AB27" s="33">
        <f t="shared" si="5"/>
        <v>0</v>
      </c>
      <c r="AC27" s="34"/>
      <c r="AE27" s="50"/>
      <c r="AF27" s="51">
        <v>1</v>
      </c>
      <c r="AG27" s="52"/>
    </row>
    <row r="28" spans="2:33" ht="15.75" customHeight="1">
      <c r="B28" s="21">
        <v>25</v>
      </c>
      <c r="C28" s="133" t="s">
        <v>56</v>
      </c>
      <c r="D28" s="72">
        <v>21</v>
      </c>
      <c r="E28" s="73"/>
      <c r="F28" s="66"/>
      <c r="G28" s="67">
        <f t="shared" si="0"/>
        <v>43942</v>
      </c>
      <c r="H28" s="68">
        <f t="shared" si="0"/>
        <v>43942</v>
      </c>
      <c r="I28" s="69" t="str">
        <f>IF($E28="","",VLOOKUP($E28,$B:$C,2,0)&amp;$F28)</f>
        <v/>
      </c>
      <c r="J28" s="122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123"/>
      <c r="V28" s="116">
        <f t="shared" si="1"/>
        <v>0</v>
      </c>
      <c r="W28" s="74"/>
      <c r="X28" s="23"/>
      <c r="Y28" s="45">
        <f t="shared" si="4"/>
        <v>0</v>
      </c>
      <c r="Z28" s="46"/>
      <c r="AA28" s="47">
        <f t="shared" si="5"/>
        <v>2</v>
      </c>
      <c r="AB28" s="48">
        <f t="shared" si="5"/>
        <v>0</v>
      </c>
      <c r="AC28" s="49"/>
      <c r="AE28" s="62"/>
      <c r="AF28" s="47">
        <v>2</v>
      </c>
      <c r="AG28" s="63"/>
    </row>
    <row r="29" spans="2:33" ht="15.75" customHeight="1">
      <c r="B29" s="21">
        <v>26</v>
      </c>
      <c r="C29" s="133" t="s">
        <v>57</v>
      </c>
      <c r="D29" s="72">
        <v>22</v>
      </c>
      <c r="E29" s="73"/>
      <c r="F29" s="66"/>
      <c r="G29" s="67">
        <f t="shared" si="0"/>
        <v>43943</v>
      </c>
      <c r="H29" s="68">
        <f t="shared" si="0"/>
        <v>43943</v>
      </c>
      <c r="I29" s="69" t="str">
        <f>IF($E29="","",VLOOKUP($E29,$B:$C,2,0)&amp;$F29)</f>
        <v/>
      </c>
      <c r="J29" s="122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123"/>
      <c r="V29" s="116">
        <f t="shared" si="1"/>
        <v>0</v>
      </c>
      <c r="W29" s="74"/>
      <c r="X29" s="23"/>
      <c r="Y29" s="45">
        <f t="shared" si="4"/>
        <v>0</v>
      </c>
      <c r="Z29" s="46"/>
      <c r="AA29" s="47">
        <f t="shared" si="5"/>
        <v>3</v>
      </c>
      <c r="AB29" s="48">
        <f t="shared" si="5"/>
        <v>0</v>
      </c>
      <c r="AC29" s="49"/>
      <c r="AE29" s="62"/>
      <c r="AF29" s="47">
        <v>3</v>
      </c>
      <c r="AG29" s="63"/>
    </row>
    <row r="30" spans="2:33" ht="15.75" customHeight="1">
      <c r="B30" s="21">
        <v>27</v>
      </c>
      <c r="C30" s="133" t="s">
        <v>58</v>
      </c>
      <c r="D30" s="72">
        <v>23</v>
      </c>
      <c r="E30" s="73"/>
      <c r="F30" s="66"/>
      <c r="G30" s="67">
        <f t="shared" si="0"/>
        <v>43944</v>
      </c>
      <c r="H30" s="68">
        <f t="shared" si="0"/>
        <v>43944</v>
      </c>
      <c r="I30" s="69" t="str">
        <f>IF($E30="","",VLOOKUP($E30,$B:$C,2,0)&amp;$F30)</f>
        <v/>
      </c>
      <c r="J30" s="122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123"/>
      <c r="V30" s="116">
        <f t="shared" si="1"/>
        <v>0</v>
      </c>
      <c r="W30" s="74"/>
      <c r="X30" s="23"/>
      <c r="Y30" s="45">
        <f t="shared" si="4"/>
        <v>0</v>
      </c>
      <c r="Z30" s="46"/>
      <c r="AA30" s="47">
        <f t="shared" si="5"/>
        <v>4</v>
      </c>
      <c r="AB30" s="48">
        <f t="shared" si="5"/>
        <v>0</v>
      </c>
      <c r="AC30" s="49"/>
      <c r="AE30" s="62"/>
      <c r="AF30" s="47">
        <v>4</v>
      </c>
      <c r="AG30" s="63"/>
    </row>
    <row r="31" spans="2:33" ht="15.75" customHeight="1">
      <c r="B31" s="21">
        <v>28</v>
      </c>
      <c r="C31" s="133" t="s">
        <v>59</v>
      </c>
      <c r="D31" s="72">
        <v>24</v>
      </c>
      <c r="E31" s="73"/>
      <c r="F31" s="66"/>
      <c r="G31" s="67">
        <f t="shared" si="0"/>
        <v>43945</v>
      </c>
      <c r="H31" s="68">
        <f t="shared" si="0"/>
        <v>43945</v>
      </c>
      <c r="I31" s="69" t="str">
        <f>IF($E31="","",VLOOKUP($E31,$B:$C,2,0)&amp;$F31)</f>
        <v/>
      </c>
      <c r="J31" s="122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123"/>
      <c r="V31" s="116">
        <f t="shared" si="1"/>
        <v>0</v>
      </c>
      <c r="W31" s="74"/>
      <c r="X31" s="23"/>
      <c r="Y31" s="45">
        <f t="shared" si="4"/>
        <v>0</v>
      </c>
      <c r="Z31" s="46"/>
      <c r="AA31" s="47">
        <f t="shared" si="5"/>
        <v>5</v>
      </c>
      <c r="AB31" s="48">
        <f t="shared" si="5"/>
        <v>0</v>
      </c>
      <c r="AC31" s="49"/>
      <c r="AE31" s="62"/>
      <c r="AF31" s="47">
        <v>5</v>
      </c>
      <c r="AG31" s="63"/>
    </row>
    <row r="32" spans="2:33" ht="15.75" customHeight="1" thickBot="1">
      <c r="B32" s="21">
        <v>29</v>
      </c>
      <c r="C32" s="133" t="s">
        <v>60</v>
      </c>
      <c r="D32" s="72">
        <v>25</v>
      </c>
      <c r="E32" s="73"/>
      <c r="F32" s="66"/>
      <c r="G32" s="67">
        <f t="shared" si="0"/>
        <v>43946</v>
      </c>
      <c r="H32" s="68">
        <f t="shared" si="0"/>
        <v>43946</v>
      </c>
      <c r="I32" s="69" t="str">
        <f>IF($E32="","",VLOOKUP($E32,$B:$C,2,0)&amp;$F32)</f>
        <v/>
      </c>
      <c r="J32" s="122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123"/>
      <c r="V32" s="116">
        <f t="shared" si="1"/>
        <v>0</v>
      </c>
      <c r="W32" s="74"/>
      <c r="X32" s="23"/>
      <c r="Y32" s="45">
        <f t="shared" si="4"/>
        <v>0</v>
      </c>
      <c r="Z32" s="46"/>
      <c r="AA32" s="47">
        <f t="shared" si="5"/>
        <v>6</v>
      </c>
      <c r="AB32" s="48">
        <f t="shared" si="5"/>
        <v>0</v>
      </c>
      <c r="AC32" s="49"/>
      <c r="AE32" s="62"/>
      <c r="AF32" s="47">
        <v>6</v>
      </c>
      <c r="AG32" s="63"/>
    </row>
    <row r="33" spans="2:33" ht="15.75" customHeight="1" thickBot="1">
      <c r="B33" s="21">
        <v>30</v>
      </c>
      <c r="C33" s="133" t="s">
        <v>61</v>
      </c>
      <c r="D33" s="72">
        <v>26</v>
      </c>
      <c r="E33" s="73"/>
      <c r="F33" s="66"/>
      <c r="G33" s="67">
        <f t="shared" si="0"/>
        <v>43947</v>
      </c>
      <c r="H33" s="68">
        <f t="shared" si="0"/>
        <v>43947</v>
      </c>
      <c r="I33" s="69" t="str">
        <f>IF($E33="","",VLOOKUP($E33,$B:$C,2,0)&amp;$F33)</f>
        <v/>
      </c>
      <c r="J33" s="122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123"/>
      <c r="V33" s="116">
        <f t="shared" si="1"/>
        <v>0</v>
      </c>
      <c r="W33" s="74"/>
      <c r="X33" s="23"/>
      <c r="Y33" s="75">
        <f t="shared" si="4"/>
        <v>0</v>
      </c>
      <c r="Z33" s="76"/>
      <c r="AA33" s="77" t="str">
        <f t="shared" si="5"/>
        <v>　</v>
      </c>
      <c r="AB33" s="78">
        <f t="shared" si="5"/>
        <v>0</v>
      </c>
      <c r="AC33" s="96"/>
      <c r="AD33" s="79" t="s">
        <v>62</v>
      </c>
      <c r="AE33" s="84"/>
      <c r="AF33" s="85" t="s">
        <v>63</v>
      </c>
      <c r="AG33" s="86"/>
    </row>
    <row r="34" spans="2:33" ht="15.75" customHeight="1" thickBot="1">
      <c r="B34" s="21">
        <v>31</v>
      </c>
      <c r="C34" s="133" t="s">
        <v>64</v>
      </c>
      <c r="D34" s="72">
        <v>27</v>
      </c>
      <c r="E34" s="73"/>
      <c r="F34" s="66"/>
      <c r="G34" s="67">
        <f t="shared" si="0"/>
        <v>43948</v>
      </c>
      <c r="H34" s="68">
        <f t="shared" si="0"/>
        <v>43948</v>
      </c>
      <c r="I34" s="69" t="str">
        <f>IF($E34="","",VLOOKUP($E34,$B:$C,2,0)&amp;$F34)</f>
        <v/>
      </c>
      <c r="J34" s="122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123"/>
      <c r="V34" s="116">
        <f t="shared" si="1"/>
        <v>0</v>
      </c>
      <c r="W34" s="74"/>
      <c r="X34" s="23"/>
      <c r="Y34" s="75">
        <f>SUM(Y27:Y33)</f>
        <v>0</v>
      </c>
      <c r="Z34" s="99"/>
      <c r="AA34" s="100" t="s">
        <v>32</v>
      </c>
      <c r="AB34" s="75">
        <f>SUM(AB27:AB33)</f>
        <v>0</v>
      </c>
      <c r="AC34" s="99"/>
      <c r="AD34" s="83">
        <f>AB34+Y34</f>
        <v>0</v>
      </c>
      <c r="AE34" s="23"/>
      <c r="AF34" s="88"/>
      <c r="AG34" s="23"/>
    </row>
    <row r="35" spans="2:33" ht="15.75" customHeight="1" thickBot="1">
      <c r="B35" s="21">
        <v>32</v>
      </c>
      <c r="C35" s="133" t="s">
        <v>65</v>
      </c>
      <c r="D35" s="72">
        <v>28</v>
      </c>
      <c r="E35" s="73"/>
      <c r="F35" s="66"/>
      <c r="G35" s="67">
        <f t="shared" si="0"/>
        <v>43949</v>
      </c>
      <c r="H35" s="68">
        <f t="shared" si="0"/>
        <v>43949</v>
      </c>
      <c r="I35" s="69" t="str">
        <f>IF($E35="","",VLOOKUP($E35,$B:$C,2,0)&amp;$F35)</f>
        <v/>
      </c>
      <c r="J35" s="122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123"/>
      <c r="V35" s="116">
        <f t="shared" si="1"/>
        <v>0</v>
      </c>
      <c r="W35" s="74"/>
      <c r="X35" s="23"/>
      <c r="AE35" s="23"/>
      <c r="AF35" s="88"/>
      <c r="AG35" s="23"/>
    </row>
    <row r="36" spans="2:33" ht="15.75" customHeight="1">
      <c r="B36" s="21">
        <v>33</v>
      </c>
      <c r="C36" s="133" t="s">
        <v>66</v>
      </c>
      <c r="D36" s="72">
        <v>29</v>
      </c>
      <c r="E36" s="73"/>
      <c r="F36" s="66"/>
      <c r="G36" s="67">
        <f t="shared" si="0"/>
        <v>43950</v>
      </c>
      <c r="H36" s="68">
        <f t="shared" si="0"/>
        <v>43950</v>
      </c>
      <c r="I36" s="69" t="str">
        <f>IF($E36="","",VLOOKUP($E36,$B:$C,2,0)&amp;$F36)</f>
        <v/>
      </c>
      <c r="J36" s="122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123"/>
      <c r="V36" s="116">
        <f t="shared" si="1"/>
        <v>0</v>
      </c>
      <c r="W36" s="74"/>
      <c r="X36" s="23"/>
      <c r="AA36" s="100" t="s">
        <v>67</v>
      </c>
      <c r="AB36" s="127">
        <f>AG36</f>
        <v>0</v>
      </c>
      <c r="AC36" s="128"/>
      <c r="AE36" s="4"/>
      <c r="AF36" s="101" t="s">
        <v>67</v>
      </c>
      <c r="AG36" s="102"/>
    </row>
    <row r="37" spans="2:33" ht="15.75" customHeight="1" thickBot="1">
      <c r="B37" s="21">
        <v>34</v>
      </c>
      <c r="C37" s="133" t="s">
        <v>68</v>
      </c>
      <c r="D37" s="72">
        <v>30</v>
      </c>
      <c r="E37" s="73"/>
      <c r="F37" s="66"/>
      <c r="G37" s="67">
        <f t="shared" si="0"/>
        <v>43951</v>
      </c>
      <c r="H37" s="68">
        <f t="shared" si="0"/>
        <v>43951</v>
      </c>
      <c r="I37" s="69" t="str">
        <f>IF($E37="","",VLOOKUP($E37,$B:$C,2,0)&amp;$F37)</f>
        <v/>
      </c>
      <c r="J37" s="122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123"/>
      <c r="V37" s="116">
        <f t="shared" si="1"/>
        <v>0</v>
      </c>
      <c r="W37" s="74"/>
      <c r="X37" s="23"/>
      <c r="AA37" s="129" t="s">
        <v>69</v>
      </c>
      <c r="AB37" s="130">
        <f>AG37</f>
        <v>0</v>
      </c>
      <c r="AC37" s="131"/>
      <c r="AE37" s="4"/>
      <c r="AF37" s="103" t="s">
        <v>69</v>
      </c>
      <c r="AG37" s="104"/>
    </row>
    <row r="38" spans="2:33" ht="15.75" customHeight="1" thickBot="1">
      <c r="B38" s="21">
        <v>35</v>
      </c>
      <c r="C38" s="133" t="s">
        <v>70</v>
      </c>
      <c r="D38" s="105">
        <v>31</v>
      </c>
      <c r="E38" s="106"/>
      <c r="F38" s="107"/>
      <c r="G38" s="108" t="str">
        <f t="shared" si="0"/>
        <v/>
      </c>
      <c r="H38" s="109" t="str">
        <f t="shared" si="0"/>
        <v/>
      </c>
      <c r="I38" s="69" t="str">
        <f>IF($E38="","",VLOOKUP($E38,$B:$C,2,0)&amp;$F38)</f>
        <v/>
      </c>
      <c r="J38" s="124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6"/>
      <c r="V38" s="116">
        <f t="shared" si="1"/>
        <v>0</v>
      </c>
      <c r="W38" s="110"/>
      <c r="X38" s="23"/>
      <c r="AA38" s="111" t="s">
        <v>71</v>
      </c>
      <c r="AB38" s="112">
        <f>AB37+AB36+AD34+AD23+AD12</f>
        <v>0</v>
      </c>
      <c r="AC38" s="113"/>
    </row>
    <row r="39" spans="2:33" ht="15.75" customHeight="1">
      <c r="B39" s="21">
        <v>36</v>
      </c>
      <c r="C39" s="133" t="s">
        <v>72</v>
      </c>
      <c r="H39" s="23"/>
    </row>
    <row r="40" spans="2:33" ht="15.75" customHeight="1">
      <c r="B40" s="21">
        <v>37</v>
      </c>
      <c r="C40" s="133" t="s">
        <v>73</v>
      </c>
      <c r="G40" s="14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</row>
    <row r="41" spans="2:33" ht="15.75" customHeight="1">
      <c r="B41" s="21">
        <v>38</v>
      </c>
      <c r="C41" s="133" t="s">
        <v>74</v>
      </c>
      <c r="G41" s="14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</row>
    <row r="42" spans="2:33" ht="15.75" customHeight="1">
      <c r="B42" s="21">
        <v>39</v>
      </c>
      <c r="C42" s="134" t="s">
        <v>75</v>
      </c>
      <c r="G42" s="14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</row>
    <row r="43" spans="2:33" ht="15.75" customHeight="1">
      <c r="B43" s="21"/>
      <c r="C43" s="135"/>
      <c r="G43" s="14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</row>
    <row r="44" spans="2:33" ht="15.75" customHeight="1">
      <c r="B44" s="21">
        <v>50</v>
      </c>
      <c r="C44" s="135"/>
      <c r="AE44" s="23"/>
      <c r="AF44" s="88"/>
      <c r="AG44" s="23"/>
    </row>
    <row r="45" spans="2:33" ht="15.75" customHeight="1">
      <c r="B45" s="21">
        <v>51</v>
      </c>
      <c r="C45" s="134" t="s">
        <v>76</v>
      </c>
    </row>
    <row r="46" spans="2:33" ht="15.75" customHeight="1">
      <c r="B46" s="21">
        <v>52</v>
      </c>
      <c r="C46" s="134" t="s">
        <v>77</v>
      </c>
    </row>
    <row r="47" spans="2:33" ht="15.75" customHeight="1">
      <c r="B47" s="21">
        <v>53</v>
      </c>
      <c r="C47" s="134" t="s">
        <v>78</v>
      </c>
    </row>
    <row r="48" spans="2:33" ht="15.75" customHeight="1">
      <c r="B48" s="21">
        <v>54</v>
      </c>
      <c r="C48" s="134" t="s">
        <v>79</v>
      </c>
    </row>
    <row r="49" spans="2:3" ht="15.75" customHeight="1">
      <c r="B49" s="21">
        <v>55</v>
      </c>
      <c r="C49" s="134" t="s">
        <v>80</v>
      </c>
    </row>
    <row r="50" spans="2:3" ht="15.75" customHeight="1">
      <c r="B50" s="21">
        <v>56</v>
      </c>
      <c r="C50" s="134" t="s">
        <v>81</v>
      </c>
    </row>
    <row r="51" spans="2:3" ht="15.75" customHeight="1">
      <c r="B51" s="21">
        <v>57</v>
      </c>
      <c r="C51" s="134" t="s">
        <v>82</v>
      </c>
    </row>
    <row r="52" spans="2:3" ht="15.75" customHeight="1">
      <c r="B52" s="21">
        <v>58</v>
      </c>
      <c r="C52" s="134" t="s">
        <v>83</v>
      </c>
    </row>
    <row r="53" spans="2:3" ht="15.75" customHeight="1">
      <c r="B53" s="21">
        <v>59</v>
      </c>
      <c r="C53" s="134" t="s">
        <v>84</v>
      </c>
    </row>
    <row r="54" spans="2:3" ht="15.75" customHeight="1">
      <c r="B54" s="21">
        <v>60</v>
      </c>
      <c r="C54" s="134" t="s">
        <v>85</v>
      </c>
    </row>
    <row r="55" spans="2:3" ht="15.75" customHeight="1">
      <c r="B55" s="21">
        <v>61</v>
      </c>
      <c r="C55" s="134" t="s">
        <v>86</v>
      </c>
    </row>
    <row r="56" spans="2:3" ht="15.75" customHeight="1">
      <c r="B56" s="21">
        <v>62</v>
      </c>
      <c r="C56" s="134" t="s">
        <v>87</v>
      </c>
    </row>
    <row r="57" spans="2:3" ht="15.75" customHeight="1">
      <c r="B57" s="21">
        <v>63</v>
      </c>
      <c r="C57" s="134" t="s">
        <v>88</v>
      </c>
    </row>
    <row r="58" spans="2:3" ht="15.75" customHeight="1">
      <c r="B58" s="21">
        <v>64</v>
      </c>
      <c r="C58" s="134" t="s">
        <v>89</v>
      </c>
    </row>
    <row r="59" spans="2:3" ht="15.75" customHeight="1">
      <c r="B59" s="21">
        <v>65</v>
      </c>
      <c r="C59" s="134" t="s">
        <v>90</v>
      </c>
    </row>
    <row r="60" spans="2:3" ht="15.75" customHeight="1">
      <c r="B60" s="21">
        <v>66</v>
      </c>
      <c r="C60" s="134" t="s">
        <v>91</v>
      </c>
    </row>
    <row r="61" spans="2:3" ht="15.75" customHeight="1">
      <c r="B61" s="21">
        <v>67</v>
      </c>
      <c r="C61" s="134" t="s">
        <v>92</v>
      </c>
    </row>
    <row r="62" spans="2:3" ht="15.75" customHeight="1">
      <c r="B62" s="21">
        <v>68</v>
      </c>
      <c r="C62" s="134" t="s">
        <v>93</v>
      </c>
    </row>
    <row r="63" spans="2:3" ht="15.75" customHeight="1">
      <c r="B63" s="21">
        <v>69</v>
      </c>
      <c r="C63" s="134" t="s">
        <v>94</v>
      </c>
    </row>
    <row r="64" spans="2:3" ht="15.75" customHeight="1">
      <c r="B64" s="21">
        <v>70</v>
      </c>
      <c r="C64" s="134" t="s">
        <v>95</v>
      </c>
    </row>
    <row r="65" spans="2:3" ht="15.75" customHeight="1">
      <c r="B65" s="136">
        <v>71</v>
      </c>
      <c r="C65" s="134" t="s">
        <v>96</v>
      </c>
    </row>
    <row r="66" spans="2:3" ht="15.75" customHeight="1">
      <c r="B66" s="137"/>
      <c r="C66" s="138"/>
    </row>
  </sheetData>
  <phoneticPr fontId="1"/>
  <conditionalFormatting sqref="G8:W38">
    <cfRule type="expression" dxfId="0" priority="1">
      <formula>MOD($G8,7)&lt;2</formula>
    </cfRule>
  </conditionalFormatting>
  <printOptions horizontalCentered="1" verticalCentered="1"/>
  <pageMargins left="0.39370078740157483" right="0.39370078740157483" top="0.39370078740157483" bottom="0.3937007874015748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横 </vt:lpstr>
      <vt:lpstr>'横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egishoku-A</dc:creator>
  <cp:lastModifiedBy>egishoku-A</cp:lastModifiedBy>
  <dcterms:created xsi:type="dcterms:W3CDTF">2020-03-10T04:32:10Z</dcterms:created>
  <dcterms:modified xsi:type="dcterms:W3CDTF">2020-03-13T01:45:12Z</dcterms:modified>
</cp:coreProperties>
</file>